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TODOS OS ARQUIVOS\PJKING PLANEJAMENTO DE VIDA\Corretor\Onerealtor\Estudos Onerealtor\"/>
    </mc:Choice>
  </mc:AlternateContent>
  <xr:revisionPtr revIDLastSave="0" documentId="13_ncr:1_{A2A3195A-4A2C-47BD-8E84-CA3A3E6F16D4}" xr6:coauthVersionLast="47" xr6:coauthVersionMax="47" xr10:uidLastSave="{00000000-0000-0000-0000-000000000000}"/>
  <bookViews>
    <workbookView xWindow="-120" yWindow="-120" windowWidth="20730" windowHeight="11310" activeTab="4" xr2:uid="{28EA04D8-5EC4-446C-B95D-832998E0B217}"/>
  </bookViews>
  <sheets>
    <sheet name="Dashboard" sheetId="11" r:id="rId1"/>
    <sheet name="Price x SAC x SACRE" sheetId="8" r:id="rId2"/>
    <sheet name="Planilha1" sheetId="12" r:id="rId3"/>
    <sheet name="INCC" sheetId="1" r:id="rId4"/>
    <sheet name="Bancos e taxas" sheetId="13" r:id="rId5"/>
    <sheet name="Planilha1 (2)" sheetId="3" state="hidden" r:id="rId6"/>
  </sheets>
  <definedNames>
    <definedName name="_xlnm.Print_Area" localSheetId="0">Dashboard!$A$5:$H$37</definedName>
    <definedName name="Data_Inicio">#REF!</definedName>
    <definedName name="Linha_Cabeçalho">ROW(#REF!)</definedName>
    <definedName name="Num_Pagamentos">#REF!</definedName>
    <definedName name="Pagamento_Num">ROW()-Linha_Cabeçalho</definedName>
    <definedName name="Prazo_Meses">#REF!</definedName>
    <definedName name="Taxa_Jur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1" l="1"/>
  <c r="C3" i="8"/>
  <c r="D7" i="11"/>
  <c r="D8" i="11" l="1"/>
  <c r="D9" i="11" s="1"/>
  <c r="D10" i="11" s="1"/>
  <c r="D11" i="11" s="1"/>
  <c r="D12" i="11" s="1"/>
  <c r="D13" i="11" s="1"/>
  <c r="D14" i="11" s="1"/>
  <c r="D15" i="11" s="1"/>
  <c r="D16" i="11" s="1"/>
  <c r="D17" i="11" s="1"/>
  <c r="D18" i="11" l="1"/>
  <c r="D19" i="11" l="1"/>
  <c r="D20" i="11" l="1"/>
  <c r="D21" i="11" l="1"/>
  <c r="D22" i="11" l="1"/>
  <c r="D23" i="11" l="1"/>
  <c r="D24" i="11" l="1"/>
  <c r="D25" i="11" l="1"/>
  <c r="D26" i="11" l="1"/>
  <c r="D27" i="11" l="1"/>
  <c r="D28" i="11" l="1"/>
  <c r="D29" i="11" l="1"/>
  <c r="D30" i="11" l="1"/>
  <c r="D31" i="11" l="1"/>
  <c r="D32" i="11" l="1"/>
  <c r="D33" i="11" l="1"/>
  <c r="D34" i="11" l="1"/>
  <c r="D35" i="11" l="1"/>
  <c r="D36" i="11" l="1"/>
  <c r="D37" i="11" s="1"/>
  <c r="D38" i="11" l="1"/>
  <c r="C1" i="8"/>
  <c r="B18" i="11"/>
  <c r="D39" i="11" l="1"/>
  <c r="B11" i="11"/>
  <c r="D40" i="11" l="1"/>
  <c r="B13" i="11"/>
  <c r="D41" i="11" l="1"/>
  <c r="C2" i="8"/>
  <c r="T12" i="3"/>
  <c r="Q15" i="3"/>
  <c r="Q21" i="3"/>
  <c r="Q22" i="3" s="1"/>
  <c r="Q23" i="3" s="1"/>
  <c r="R21" i="3"/>
  <c r="S21" i="3"/>
  <c r="T21" i="3"/>
  <c r="R22" i="3"/>
  <c r="R23" i="3" s="1"/>
  <c r="S22" i="3"/>
  <c r="T22" i="3"/>
  <c r="S23" i="3"/>
  <c r="T23" i="3"/>
  <c r="M30" i="3"/>
  <c r="M31" i="3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F1" i="8" l="1"/>
  <c r="C368" i="8" l="1"/>
  <c r="C369" i="8"/>
  <c r="C367" i="8"/>
  <c r="C378" i="8"/>
  <c r="C380" i="8"/>
  <c r="C382" i="8"/>
  <c r="C384" i="8"/>
  <c r="C386" i="8"/>
  <c r="C388" i="8"/>
  <c r="C392" i="8"/>
  <c r="C396" i="8"/>
  <c r="C400" i="8"/>
  <c r="C404" i="8"/>
  <c r="C410" i="8"/>
  <c r="C414" i="8"/>
  <c r="C418" i="8"/>
  <c r="C422" i="8"/>
  <c r="C426" i="8"/>
  <c r="C371" i="8"/>
  <c r="C373" i="8"/>
  <c r="C375" i="8"/>
  <c r="C377" i="8"/>
  <c r="C379" i="8"/>
  <c r="C381" i="8"/>
  <c r="C383" i="8"/>
  <c r="C385" i="8"/>
  <c r="C387" i="8"/>
  <c r="C389" i="8"/>
  <c r="C391" i="8"/>
  <c r="C393" i="8"/>
  <c r="C395" i="8"/>
  <c r="C397" i="8"/>
  <c r="C399" i="8"/>
  <c r="C401" i="8"/>
  <c r="C403" i="8"/>
  <c r="C405" i="8"/>
  <c r="C407" i="8"/>
  <c r="C409" i="8"/>
  <c r="C411" i="8"/>
  <c r="C413" i="8"/>
  <c r="C415" i="8"/>
  <c r="C417" i="8"/>
  <c r="C419" i="8"/>
  <c r="C421" i="8"/>
  <c r="C423" i="8"/>
  <c r="C425" i="8"/>
  <c r="C370" i="8"/>
  <c r="C372" i="8"/>
  <c r="C374" i="8"/>
  <c r="C376" i="8"/>
  <c r="C390" i="8"/>
  <c r="C394" i="8"/>
  <c r="C398" i="8"/>
  <c r="C402" i="8"/>
  <c r="C406" i="8"/>
  <c r="C408" i="8"/>
  <c r="C412" i="8"/>
  <c r="C416" i="8"/>
  <c r="C420" i="8"/>
  <c r="C424" i="8"/>
  <c r="M7" i="8"/>
  <c r="O7" i="8" s="1"/>
  <c r="N8" i="8" s="1"/>
  <c r="F2" i="8"/>
  <c r="N7" i="8"/>
  <c r="C252" i="8"/>
  <c r="C341" i="8"/>
  <c r="C334" i="8"/>
  <c r="C221" i="8"/>
  <c r="C236" i="8"/>
  <c r="C224" i="8"/>
  <c r="C271" i="8"/>
  <c r="C266" i="8"/>
  <c r="C273" i="8"/>
  <c r="C331" i="8"/>
  <c r="C338" i="8"/>
  <c r="C270" i="8"/>
  <c r="C274" i="8"/>
  <c r="C227" i="8"/>
  <c r="C283" i="8"/>
  <c r="C327" i="8"/>
  <c r="C314" i="8"/>
  <c r="C193" i="8"/>
  <c r="C231" i="8"/>
  <c r="C197" i="8"/>
  <c r="C237" i="8"/>
  <c r="C291" i="8"/>
  <c r="C284" i="8"/>
  <c r="C293" i="8"/>
  <c r="C301" i="8"/>
  <c r="C348" i="8"/>
  <c r="C317" i="8"/>
  <c r="C337" i="8"/>
  <c r="C268" i="8"/>
  <c r="C282" i="8"/>
  <c r="C188" i="8"/>
  <c r="C196" i="8"/>
  <c r="C235" i="8"/>
  <c r="C199" i="8"/>
  <c r="C241" i="8"/>
  <c r="C295" i="8"/>
  <c r="C288" i="8"/>
  <c r="C297" i="8"/>
  <c r="C302" i="8"/>
  <c r="C350" i="8"/>
  <c r="C321" i="8"/>
  <c r="C198" i="8"/>
  <c r="C222" i="8"/>
  <c r="C267" i="8"/>
  <c r="C360" i="8"/>
  <c r="C86" i="8"/>
  <c r="C182" i="8"/>
  <c r="C38" i="8"/>
  <c r="C46" i="8"/>
  <c r="C169" i="8"/>
  <c r="C105" i="8"/>
  <c r="C41" i="8"/>
  <c r="C164" i="8"/>
  <c r="C100" i="8"/>
  <c r="C36" i="8"/>
  <c r="C151" i="8"/>
  <c r="C87" i="8"/>
  <c r="C23" i="8"/>
  <c r="C162" i="8"/>
  <c r="C93" i="8"/>
  <c r="C152" i="8"/>
  <c r="C24" i="8"/>
  <c r="C75" i="8"/>
  <c r="C82" i="8"/>
  <c r="C62" i="8"/>
  <c r="C149" i="8"/>
  <c r="C85" i="8"/>
  <c r="C21" i="8"/>
  <c r="C128" i="8"/>
  <c r="C64" i="8"/>
  <c r="C179" i="8"/>
  <c r="C115" i="8"/>
  <c r="C51" i="8"/>
  <c r="C114" i="8"/>
  <c r="C94" i="8"/>
  <c r="C14" i="8"/>
  <c r="C161" i="8"/>
  <c r="C97" i="8"/>
  <c r="C33" i="8"/>
  <c r="C140" i="8"/>
  <c r="C76" i="8"/>
  <c r="C12" i="8"/>
  <c r="C127" i="8"/>
  <c r="C326" i="8"/>
  <c r="C187" i="8"/>
  <c r="C191" i="8"/>
  <c r="C229" i="8"/>
  <c r="C195" i="8"/>
  <c r="C233" i="8"/>
  <c r="C287" i="8"/>
  <c r="C280" i="8"/>
  <c r="C289" i="8"/>
  <c r="C298" i="8"/>
  <c r="C346" i="8"/>
  <c r="C313" i="8"/>
  <c r="C306" i="8"/>
  <c r="C232" i="8"/>
  <c r="C262" i="8"/>
  <c r="C320" i="8"/>
  <c r="C343" i="8"/>
  <c r="C204" i="8"/>
  <c r="C247" i="8"/>
  <c r="C210" i="8"/>
  <c r="C203" i="8"/>
  <c r="C192" i="8"/>
  <c r="C300" i="8"/>
  <c r="C294" i="8"/>
  <c r="C312" i="8"/>
  <c r="C356" i="8"/>
  <c r="C333" i="8"/>
  <c r="C239" i="8"/>
  <c r="C238" i="8"/>
  <c r="C344" i="8"/>
  <c r="C322" i="8"/>
  <c r="C208" i="8"/>
  <c r="C190" i="8"/>
  <c r="C212" i="8"/>
  <c r="C234" i="8"/>
  <c r="C207" i="8"/>
  <c r="C242" i="8"/>
  <c r="C307" i="8"/>
  <c r="C316" i="8"/>
  <c r="C358" i="8"/>
  <c r="C363" i="8"/>
  <c r="C219" i="8"/>
  <c r="C253" i="8"/>
  <c r="C311" i="8"/>
  <c r="C325" i="8"/>
  <c r="C54" i="8"/>
  <c r="C150" i="8"/>
  <c r="C26" i="8"/>
  <c r="C110" i="8"/>
  <c r="C153" i="8"/>
  <c r="C89" i="8"/>
  <c r="C25" i="8"/>
  <c r="C148" i="8"/>
  <c r="C84" i="8"/>
  <c r="C20" i="8"/>
  <c r="C135" i="8"/>
  <c r="C71" i="8"/>
  <c r="C7" i="8"/>
  <c r="C173" i="8"/>
  <c r="C61" i="8"/>
  <c r="C120" i="8"/>
  <c r="C155" i="8"/>
  <c r="C43" i="8"/>
  <c r="C42" i="8"/>
  <c r="C126" i="8"/>
  <c r="C133" i="8"/>
  <c r="C69" i="8"/>
  <c r="C176" i="8"/>
  <c r="C112" i="8"/>
  <c r="C48" i="8"/>
  <c r="C163" i="8"/>
  <c r="C99" i="8"/>
  <c r="C35" i="8"/>
  <c r="C178" i="8"/>
  <c r="C58" i="8"/>
  <c r="C78" i="8"/>
  <c r="C145" i="8"/>
  <c r="C81" i="8"/>
  <c r="C17" i="8"/>
  <c r="C124" i="8"/>
  <c r="C60" i="8"/>
  <c r="C175" i="8"/>
  <c r="C111" i="8"/>
  <c r="C310" i="8"/>
  <c r="C365" i="8"/>
  <c r="C351" i="8"/>
  <c r="C200" i="8"/>
  <c r="C243" i="8"/>
  <c r="C206" i="8"/>
  <c r="C249" i="8"/>
  <c r="C303" i="8"/>
  <c r="C296" i="8"/>
  <c r="C278" i="8"/>
  <c r="C308" i="8"/>
  <c r="C354" i="8"/>
  <c r="C329" i="8"/>
  <c r="C189" i="8"/>
  <c r="C214" i="8"/>
  <c r="C292" i="8"/>
  <c r="C352" i="8"/>
  <c r="C353" i="8"/>
  <c r="C215" i="8"/>
  <c r="C205" i="8"/>
  <c r="C218" i="8"/>
  <c r="C261" i="8"/>
  <c r="C254" i="8"/>
  <c r="C259" i="8"/>
  <c r="C319" i="8"/>
  <c r="C328" i="8"/>
  <c r="C364" i="8"/>
  <c r="C339" i="8"/>
  <c r="C248" i="8"/>
  <c r="C251" i="8"/>
  <c r="C264" i="8"/>
  <c r="C345" i="8"/>
  <c r="C217" i="8"/>
  <c r="C209" i="8"/>
  <c r="C220" i="8"/>
  <c r="C265" i="8"/>
  <c r="C258" i="8"/>
  <c r="C263" i="8"/>
  <c r="C323" i="8"/>
  <c r="C332" i="8"/>
  <c r="C366" i="8"/>
  <c r="C330" i="8"/>
  <c r="C194" i="8"/>
  <c r="C299" i="8"/>
  <c r="C304" i="8"/>
  <c r="C166" i="8"/>
  <c r="C22" i="8"/>
  <c r="C118" i="8"/>
  <c r="C90" i="8"/>
  <c r="C174" i="8"/>
  <c r="C137" i="8"/>
  <c r="C73" i="8"/>
  <c r="C9" i="8"/>
  <c r="C132" i="8"/>
  <c r="C68" i="8"/>
  <c r="C183" i="8"/>
  <c r="C119" i="8"/>
  <c r="C55" i="8"/>
  <c r="C34" i="8"/>
  <c r="C141" i="8"/>
  <c r="C29" i="8"/>
  <c r="C88" i="8"/>
  <c r="C123" i="8"/>
  <c r="C11" i="8"/>
  <c r="C106" i="8"/>
  <c r="C181" i="8"/>
  <c r="C117" i="8"/>
  <c r="C53" i="8"/>
  <c r="C160" i="8"/>
  <c r="C96" i="8"/>
  <c r="C32" i="8"/>
  <c r="C147" i="8"/>
  <c r="C83" i="8"/>
  <c r="C19" i="8"/>
  <c r="C10" i="8"/>
  <c r="C122" i="8"/>
  <c r="C142" i="8"/>
  <c r="C129" i="8"/>
  <c r="C65" i="8"/>
  <c r="C172" i="8"/>
  <c r="C108" i="8"/>
  <c r="C44" i="8"/>
  <c r="C159" i="8"/>
  <c r="C95" i="8"/>
  <c r="C31" i="8"/>
  <c r="C357" i="8"/>
  <c r="C201" i="8"/>
  <c r="C255" i="8"/>
  <c r="C347" i="8"/>
  <c r="C309" i="8"/>
  <c r="C226" i="8"/>
  <c r="C335" i="8"/>
  <c r="C230" i="8"/>
  <c r="C225" i="8"/>
  <c r="C272" i="8"/>
  <c r="C305" i="8"/>
  <c r="C336" i="8"/>
  <c r="C154" i="8"/>
  <c r="C180" i="8"/>
  <c r="C103" i="8"/>
  <c r="C184" i="8"/>
  <c r="C170" i="8"/>
  <c r="C144" i="8"/>
  <c r="C67" i="8"/>
  <c r="C177" i="8"/>
  <c r="C92" i="8"/>
  <c r="C63" i="8"/>
  <c r="C130" i="8"/>
  <c r="C157" i="8"/>
  <c r="C13" i="8"/>
  <c r="C72" i="8"/>
  <c r="C139" i="8"/>
  <c r="C146" i="8"/>
  <c r="C349" i="8"/>
  <c r="C315" i="8"/>
  <c r="C318" i="8"/>
  <c r="C340" i="8"/>
  <c r="C244" i="8"/>
  <c r="C359" i="8"/>
  <c r="C185" i="8"/>
  <c r="C116" i="8"/>
  <c r="C56" i="8"/>
  <c r="C80" i="8"/>
  <c r="C28" i="8"/>
  <c r="C74" i="8"/>
  <c r="C168" i="8"/>
  <c r="C91" i="8"/>
  <c r="C121" i="8"/>
  <c r="C101" i="8"/>
  <c r="C49" i="8"/>
  <c r="C15" i="8"/>
  <c r="C136" i="8"/>
  <c r="C250" i="8"/>
  <c r="C362" i="8"/>
  <c r="C246" i="8"/>
  <c r="C279" i="8"/>
  <c r="C276" i="8"/>
  <c r="C167" i="8"/>
  <c r="C37" i="8"/>
  <c r="C156" i="8"/>
  <c r="C158" i="8"/>
  <c r="C27" i="8"/>
  <c r="C216" i="8"/>
  <c r="C211" i="8"/>
  <c r="C275" i="8"/>
  <c r="C256" i="8"/>
  <c r="C281" i="8"/>
  <c r="C134" i="8"/>
  <c r="C39" i="8"/>
  <c r="C165" i="8"/>
  <c r="C50" i="8"/>
  <c r="C113" i="8"/>
  <c r="C47" i="8"/>
  <c r="C109" i="8"/>
  <c r="C40" i="8"/>
  <c r="C52" i="8"/>
  <c r="C107" i="8"/>
  <c r="C16" i="8"/>
  <c r="C143" i="8"/>
  <c r="C77" i="8"/>
  <c r="C59" i="8"/>
  <c r="C213" i="8"/>
  <c r="C285" i="8"/>
  <c r="C240" i="8"/>
  <c r="C290" i="8"/>
  <c r="C342" i="8"/>
  <c r="C70" i="8"/>
  <c r="C125" i="8"/>
  <c r="C131" i="8"/>
  <c r="C79" i="8"/>
  <c r="C45" i="8"/>
  <c r="C104" i="8"/>
  <c r="C361" i="8"/>
  <c r="C257" i="8"/>
  <c r="C324" i="8"/>
  <c r="C245" i="8"/>
  <c r="C223" i="8"/>
  <c r="C269" i="8"/>
  <c r="C286" i="8"/>
  <c r="C355" i="8"/>
  <c r="C228" i="8"/>
  <c r="C260" i="8"/>
  <c r="C202" i="8"/>
  <c r="C102" i="8"/>
  <c r="C98" i="8"/>
  <c r="C138" i="8"/>
  <c r="C30" i="8"/>
  <c r="C8" i="8"/>
  <c r="C277" i="8"/>
  <c r="C57" i="8"/>
  <c r="C18" i="8"/>
  <c r="C186" i="8"/>
  <c r="C66" i="8"/>
  <c r="C171" i="8"/>
  <c r="H370" i="8" l="1"/>
  <c r="F40" i="11" s="1"/>
  <c r="H372" i="8"/>
  <c r="H374" i="8"/>
  <c r="H376" i="8"/>
  <c r="H378" i="8"/>
  <c r="H380" i="8"/>
  <c r="H382" i="8"/>
  <c r="H384" i="8"/>
  <c r="H386" i="8"/>
  <c r="H388" i="8"/>
  <c r="H390" i="8"/>
  <c r="H392" i="8"/>
  <c r="H394" i="8"/>
  <c r="H396" i="8"/>
  <c r="H398" i="8"/>
  <c r="H400" i="8"/>
  <c r="H402" i="8"/>
  <c r="H404" i="8"/>
  <c r="H406" i="8"/>
  <c r="H408" i="8"/>
  <c r="H410" i="8"/>
  <c r="H412" i="8"/>
  <c r="H414" i="8"/>
  <c r="H416" i="8"/>
  <c r="H418" i="8"/>
  <c r="H420" i="8"/>
  <c r="H422" i="8"/>
  <c r="H424" i="8"/>
  <c r="H426" i="8"/>
  <c r="H371" i="8"/>
  <c r="F41" i="11" s="1"/>
  <c r="H375" i="8"/>
  <c r="H379" i="8"/>
  <c r="H383" i="8"/>
  <c r="H389" i="8"/>
  <c r="H393" i="8"/>
  <c r="H397" i="8"/>
  <c r="H401" i="8"/>
  <c r="H405" i="8"/>
  <c r="H409" i="8"/>
  <c r="H415" i="8"/>
  <c r="H419" i="8"/>
  <c r="H423" i="8"/>
  <c r="H367" i="8"/>
  <c r="F37" i="11" s="1"/>
  <c r="H369" i="8"/>
  <c r="F39" i="11" s="1"/>
  <c r="H368" i="8"/>
  <c r="F38" i="11" s="1"/>
  <c r="H373" i="8"/>
  <c r="H377" i="8"/>
  <c r="H381" i="8"/>
  <c r="H385" i="8"/>
  <c r="H387" i="8"/>
  <c r="H391" i="8"/>
  <c r="H395" i="8"/>
  <c r="H399" i="8"/>
  <c r="H403" i="8"/>
  <c r="H407" i="8"/>
  <c r="H411" i="8"/>
  <c r="H413" i="8"/>
  <c r="H417" i="8"/>
  <c r="H421" i="8"/>
  <c r="H425" i="8"/>
  <c r="C427" i="8"/>
  <c r="H356" i="8"/>
  <c r="H340" i="8"/>
  <c r="H324" i="8"/>
  <c r="H308" i="8"/>
  <c r="H292" i="8"/>
  <c r="H276" i="8"/>
  <c r="H260" i="8"/>
  <c r="H244" i="8"/>
  <c r="H228" i="8"/>
  <c r="H212" i="8"/>
  <c r="H196" i="8"/>
  <c r="H180" i="8"/>
  <c r="H164" i="8"/>
  <c r="H148" i="8"/>
  <c r="H132" i="8"/>
  <c r="H116" i="8"/>
  <c r="H100" i="8"/>
  <c r="H84" i="8"/>
  <c r="H68" i="8"/>
  <c r="H52" i="8"/>
  <c r="H36" i="8"/>
  <c r="H351" i="8"/>
  <c r="H335" i="8"/>
  <c r="H319" i="8"/>
  <c r="H303" i="8"/>
  <c r="H287" i="8"/>
  <c r="H271" i="8"/>
  <c r="H255" i="8"/>
  <c r="H239" i="8"/>
  <c r="H223" i="8"/>
  <c r="H207" i="8"/>
  <c r="H191" i="8"/>
  <c r="H175" i="8"/>
  <c r="H159" i="8"/>
  <c r="H143" i="8"/>
  <c r="H127" i="8"/>
  <c r="H111" i="8"/>
  <c r="H95" i="8"/>
  <c r="H79" i="8"/>
  <c r="H63" i="8"/>
  <c r="H47" i="8"/>
  <c r="H366" i="8"/>
  <c r="F36" i="11" s="1"/>
  <c r="H350" i="8"/>
  <c r="H334" i="8"/>
  <c r="H318" i="8"/>
  <c r="F32" i="11" s="1"/>
  <c r="H302" i="8"/>
  <c r="H286" i="8"/>
  <c r="H270" i="8"/>
  <c r="F28" i="11" s="1"/>
  <c r="H254" i="8"/>
  <c r="H238" i="8"/>
  <c r="H222" i="8"/>
  <c r="F24" i="11" s="1"/>
  <c r="H206" i="8"/>
  <c r="H190" i="8"/>
  <c r="H174" i="8"/>
  <c r="F20" i="11" s="1"/>
  <c r="H158" i="8"/>
  <c r="H142" i="8"/>
  <c r="H126" i="8"/>
  <c r="H110" i="8"/>
  <c r="H94" i="8"/>
  <c r="H78" i="8"/>
  <c r="H62" i="8"/>
  <c r="H46" i="8"/>
  <c r="H357" i="8"/>
  <c r="H293" i="8"/>
  <c r="H229" i="8"/>
  <c r="H165" i="8"/>
  <c r="H101" i="8"/>
  <c r="H37" i="8"/>
  <c r="H18" i="8"/>
  <c r="H265" i="8"/>
  <c r="H137" i="8"/>
  <c r="H19" i="8"/>
  <c r="H321" i="8"/>
  <c r="H257" i="8"/>
  <c r="H193" i="8"/>
  <c r="H129" i="8"/>
  <c r="H65" i="8"/>
  <c r="H25" i="8"/>
  <c r="H9" i="8"/>
  <c r="H365" i="8"/>
  <c r="H301" i="8"/>
  <c r="H237" i="8"/>
  <c r="H173" i="8"/>
  <c r="H109" i="8"/>
  <c r="H352" i="8"/>
  <c r="H336" i="8"/>
  <c r="H320" i="8"/>
  <c r="H304" i="8"/>
  <c r="H288" i="8"/>
  <c r="H272" i="8"/>
  <c r="H256" i="8"/>
  <c r="H240" i="8"/>
  <c r="H224" i="8"/>
  <c r="H208" i="8"/>
  <c r="H192" i="8"/>
  <c r="H176" i="8"/>
  <c r="H160" i="8"/>
  <c r="H144" i="8"/>
  <c r="H128" i="8"/>
  <c r="H112" i="8"/>
  <c r="H96" i="8"/>
  <c r="H80" i="8"/>
  <c r="H64" i="8"/>
  <c r="H48" i="8"/>
  <c r="H363" i="8"/>
  <c r="H347" i="8"/>
  <c r="H331" i="8"/>
  <c r="H315" i="8"/>
  <c r="H299" i="8"/>
  <c r="H283" i="8"/>
  <c r="H267" i="8"/>
  <c r="H251" i="8"/>
  <c r="H235" i="8"/>
  <c r="H219" i="8"/>
  <c r="H203" i="8"/>
  <c r="H187" i="8"/>
  <c r="H171" i="8"/>
  <c r="H155" i="8"/>
  <c r="H139" i="8"/>
  <c r="H123" i="8"/>
  <c r="H107" i="8"/>
  <c r="H91" i="8"/>
  <c r="H75" i="8"/>
  <c r="H59" i="8"/>
  <c r="H43" i="8"/>
  <c r="H362" i="8"/>
  <c r="H346" i="8"/>
  <c r="H330" i="8"/>
  <c r="F33" i="11" s="1"/>
  <c r="H314" i="8"/>
  <c r="H298" i="8"/>
  <c r="H282" i="8"/>
  <c r="F29" i="11" s="1"/>
  <c r="H266" i="8"/>
  <c r="H250" i="8"/>
  <c r="H234" i="8"/>
  <c r="F25" i="11" s="1"/>
  <c r="H218" i="8"/>
  <c r="H202" i="8"/>
  <c r="H186" i="8"/>
  <c r="F21" i="11" s="1"/>
  <c r="H170" i="8"/>
  <c r="H154" i="8"/>
  <c r="H138" i="8"/>
  <c r="F17" i="11" s="1"/>
  <c r="H122" i="8"/>
  <c r="H106" i="8"/>
  <c r="H90" i="8"/>
  <c r="H74" i="8"/>
  <c r="H58" i="8"/>
  <c r="H42" i="8"/>
  <c r="H341" i="8"/>
  <c r="H277" i="8"/>
  <c r="H213" i="8"/>
  <c r="H149" i="8"/>
  <c r="H85" i="8"/>
  <c r="H30" i="8"/>
  <c r="H14" i="8"/>
  <c r="H233" i="8"/>
  <c r="H105" i="8"/>
  <c r="H7" i="8"/>
  <c r="J7" i="8" s="1"/>
  <c r="H305" i="8"/>
  <c r="H241" i="8"/>
  <c r="H177" i="8"/>
  <c r="H113" i="8"/>
  <c r="H49" i="8"/>
  <c r="H21" i="8"/>
  <c r="H329" i="8"/>
  <c r="H349" i="8"/>
  <c r="H285" i="8"/>
  <c r="H221" i="8"/>
  <c r="H157" i="8"/>
  <c r="H93" i="8"/>
  <c r="H32" i="8"/>
  <c r="H344" i="8"/>
  <c r="H312" i="8"/>
  <c r="H280" i="8"/>
  <c r="H248" i="8"/>
  <c r="H216" i="8"/>
  <c r="H184" i="8"/>
  <c r="H152" i="8"/>
  <c r="H120" i="8"/>
  <c r="H88" i="8"/>
  <c r="H56" i="8"/>
  <c r="H355" i="8"/>
  <c r="H323" i="8"/>
  <c r="H291" i="8"/>
  <c r="H259" i="8"/>
  <c r="H227" i="8"/>
  <c r="H195" i="8"/>
  <c r="H163" i="8"/>
  <c r="H131" i="8"/>
  <c r="H99" i="8"/>
  <c r="H67" i="8"/>
  <c r="H35" i="8"/>
  <c r="H338" i="8"/>
  <c r="H306" i="8"/>
  <c r="F31" i="11" s="1"/>
  <c r="H274" i="8"/>
  <c r="H242" i="8"/>
  <c r="H210" i="8"/>
  <c r="F23" i="11" s="1"/>
  <c r="H178" i="8"/>
  <c r="H146" i="8"/>
  <c r="H114" i="8"/>
  <c r="H82" i="8"/>
  <c r="H50" i="8"/>
  <c r="H309" i="8"/>
  <c r="H181" i="8"/>
  <c r="H53" i="8"/>
  <c r="H345" i="8"/>
  <c r="H27" i="8"/>
  <c r="H273" i="8"/>
  <c r="H145" i="8"/>
  <c r="H29" i="8"/>
  <c r="H15" i="8"/>
  <c r="H253" i="8"/>
  <c r="H125" i="8"/>
  <c r="H28" i="8"/>
  <c r="H12" i="8"/>
  <c r="H297" i="8"/>
  <c r="H185" i="8"/>
  <c r="H57" i="8"/>
  <c r="H360" i="8"/>
  <c r="H264" i="8"/>
  <c r="H200" i="8"/>
  <c r="H136" i="8"/>
  <c r="H72" i="8"/>
  <c r="H40" i="8"/>
  <c r="H307" i="8"/>
  <c r="H243" i="8"/>
  <c r="H211" i="8"/>
  <c r="H115" i="8"/>
  <c r="H51" i="8"/>
  <c r="H290" i="8"/>
  <c r="H226" i="8"/>
  <c r="H162" i="8"/>
  <c r="F19" i="11" s="1"/>
  <c r="H98" i="8"/>
  <c r="H245" i="8"/>
  <c r="H22" i="8"/>
  <c r="H337" i="8"/>
  <c r="H81" i="8"/>
  <c r="H317" i="8"/>
  <c r="H61" i="8"/>
  <c r="H361" i="8"/>
  <c r="H121" i="8"/>
  <c r="H316" i="8"/>
  <c r="H284" i="8"/>
  <c r="H188" i="8"/>
  <c r="H124" i="8"/>
  <c r="H60" i="8"/>
  <c r="H327" i="8"/>
  <c r="H263" i="8"/>
  <c r="H199" i="8"/>
  <c r="H135" i="8"/>
  <c r="H71" i="8"/>
  <c r="H39" i="8"/>
  <c r="H342" i="8"/>
  <c r="F34" i="11" s="1"/>
  <c r="H278" i="8"/>
  <c r="H182" i="8"/>
  <c r="H118" i="8"/>
  <c r="H86" i="8"/>
  <c r="H325" i="8"/>
  <c r="H69" i="8"/>
  <c r="H10" i="8"/>
  <c r="H289" i="8"/>
  <c r="H41" i="8"/>
  <c r="H141" i="8"/>
  <c r="H313" i="8"/>
  <c r="H89" i="8"/>
  <c r="H364" i="8"/>
  <c r="H332" i="8"/>
  <c r="H300" i="8"/>
  <c r="H268" i="8"/>
  <c r="H236" i="8"/>
  <c r="H204" i="8"/>
  <c r="H172" i="8"/>
  <c r="H140" i="8"/>
  <c r="H108" i="8"/>
  <c r="H76" i="8"/>
  <c r="H44" i="8"/>
  <c r="H343" i="8"/>
  <c r="H311" i="8"/>
  <c r="H279" i="8"/>
  <c r="H247" i="8"/>
  <c r="H215" i="8"/>
  <c r="H183" i="8"/>
  <c r="H151" i="8"/>
  <c r="H119" i="8"/>
  <c r="H87" i="8"/>
  <c r="H55" i="8"/>
  <c r="H358" i="8"/>
  <c r="H326" i="8"/>
  <c r="H294" i="8"/>
  <c r="F30" i="11" s="1"/>
  <c r="H262" i="8"/>
  <c r="H230" i="8"/>
  <c r="H198" i="8"/>
  <c r="F22" i="11" s="1"/>
  <c r="H166" i="8"/>
  <c r="H134" i="8"/>
  <c r="H102" i="8"/>
  <c r="H70" i="8"/>
  <c r="H38" i="8"/>
  <c r="H261" i="8"/>
  <c r="H133" i="8"/>
  <c r="H26" i="8"/>
  <c r="H201" i="8"/>
  <c r="H353" i="8"/>
  <c r="H225" i="8"/>
  <c r="H97" i="8"/>
  <c r="H17" i="8"/>
  <c r="H333" i="8"/>
  <c r="H205" i="8"/>
  <c r="H77" i="8"/>
  <c r="H24" i="8"/>
  <c r="H8" i="8"/>
  <c r="H281" i="8"/>
  <c r="H153" i="8"/>
  <c r="H31" i="8"/>
  <c r="H328" i="8"/>
  <c r="H296" i="8"/>
  <c r="H232" i="8"/>
  <c r="H168" i="8"/>
  <c r="H104" i="8"/>
  <c r="H339" i="8"/>
  <c r="H275" i="8"/>
  <c r="H179" i="8"/>
  <c r="H147" i="8"/>
  <c r="H83" i="8"/>
  <c r="H354" i="8"/>
  <c r="F35" i="11" s="1"/>
  <c r="H322" i="8"/>
  <c r="H258" i="8"/>
  <c r="F27" i="11" s="1"/>
  <c r="H194" i="8"/>
  <c r="H130" i="8"/>
  <c r="H66" i="8"/>
  <c r="H34" i="8"/>
  <c r="H117" i="8"/>
  <c r="H169" i="8"/>
  <c r="H209" i="8"/>
  <c r="H13" i="8"/>
  <c r="H189" i="8"/>
  <c r="H20" i="8"/>
  <c r="H249" i="8"/>
  <c r="H23" i="8"/>
  <c r="H348" i="8"/>
  <c r="H252" i="8"/>
  <c r="H220" i="8"/>
  <c r="H156" i="8"/>
  <c r="H92" i="8"/>
  <c r="H359" i="8"/>
  <c r="H295" i="8"/>
  <c r="H231" i="8"/>
  <c r="H167" i="8"/>
  <c r="H103" i="8"/>
  <c r="H310" i="8"/>
  <c r="H246" i="8"/>
  <c r="F26" i="11" s="1"/>
  <c r="H214" i="8"/>
  <c r="H150" i="8"/>
  <c r="F18" i="11" s="1"/>
  <c r="H54" i="8"/>
  <c r="H197" i="8"/>
  <c r="H73" i="8"/>
  <c r="H161" i="8"/>
  <c r="H33" i="8"/>
  <c r="H269" i="8"/>
  <c r="H45" i="8"/>
  <c r="H16" i="8"/>
  <c r="H217" i="8"/>
  <c r="H11" i="8"/>
  <c r="I7" i="8"/>
  <c r="F6" i="11" l="1"/>
  <c r="G7" i="8"/>
  <c r="J8" i="8"/>
  <c r="I8" i="8"/>
  <c r="G8" i="8" s="1"/>
  <c r="H427" i="8"/>
  <c r="I9" i="8" l="1"/>
  <c r="G9" i="8" s="1"/>
  <c r="J9" i="8"/>
  <c r="I10" i="8" l="1"/>
  <c r="G10" i="8" s="1"/>
  <c r="J10" i="8"/>
  <c r="J11" i="8" l="1"/>
  <c r="I11" i="8"/>
  <c r="G11" i="8" s="1"/>
  <c r="I12" i="8" l="1"/>
  <c r="G12" i="8" s="1"/>
  <c r="J12" i="8"/>
  <c r="J13" i="8" l="1"/>
  <c r="I13" i="8"/>
  <c r="G13" i="8" s="1"/>
  <c r="I14" i="8" l="1"/>
  <c r="G14" i="8" s="1"/>
  <c r="J14" i="8"/>
  <c r="J15" i="8" l="1"/>
  <c r="I15" i="8"/>
  <c r="G15" i="8" s="1"/>
  <c r="J16" i="8" l="1"/>
  <c r="I16" i="8"/>
  <c r="G16" i="8" s="1"/>
  <c r="I17" i="8" l="1"/>
  <c r="G17" i="8" s="1"/>
  <c r="J17" i="8"/>
  <c r="J18" i="8" l="1"/>
  <c r="I18" i="8"/>
  <c r="G18" i="8" s="1"/>
  <c r="J19" i="8" l="1"/>
  <c r="I19" i="8"/>
  <c r="G19" i="8" s="1"/>
  <c r="J20" i="8" l="1"/>
  <c r="I20" i="8"/>
  <c r="G20" i="8" s="1"/>
  <c r="D7" i="8"/>
  <c r="G6" i="11" s="1"/>
  <c r="J21" i="8" l="1"/>
  <c r="I21" i="8"/>
  <c r="G21" i="8" s="1"/>
  <c r="L7" i="8"/>
  <c r="L8" i="8" s="1"/>
  <c r="L9" i="8" s="1"/>
  <c r="B7" i="8"/>
  <c r="E6" i="11" s="1"/>
  <c r="E7" i="8"/>
  <c r="H6" i="11" s="1"/>
  <c r="J22" i="8" l="1"/>
  <c r="I22" i="8"/>
  <c r="G22" i="8" s="1"/>
  <c r="L10" i="8"/>
  <c r="L11" i="8" s="1"/>
  <c r="L12" i="8" s="1"/>
  <c r="L13" i="8" s="1"/>
  <c r="L14" i="8" s="1"/>
  <c r="L15" i="8" s="1"/>
  <c r="L16" i="8" s="1"/>
  <c r="L17" i="8" s="1"/>
  <c r="L18" i="8" s="1"/>
  <c r="E8" i="8"/>
  <c r="D8" i="8"/>
  <c r="J23" i="8" l="1"/>
  <c r="I23" i="8"/>
  <c r="G23" i="8" s="1"/>
  <c r="B8" i="8"/>
  <c r="E9" i="8"/>
  <c r="D9" i="8"/>
  <c r="I24" i="8" l="1"/>
  <c r="G24" i="8" s="1"/>
  <c r="J24" i="8"/>
  <c r="B9" i="8"/>
  <c r="D10" i="8"/>
  <c r="E10" i="8"/>
  <c r="I25" i="8" l="1"/>
  <c r="G25" i="8" s="1"/>
  <c r="J25" i="8"/>
  <c r="B10" i="8"/>
  <c r="E11" i="8"/>
  <c r="D11" i="8"/>
  <c r="J26" i="8" l="1"/>
  <c r="I26" i="8"/>
  <c r="G26" i="8" s="1"/>
  <c r="B11" i="8"/>
  <c r="D12" i="8"/>
  <c r="E12" i="8"/>
  <c r="I27" i="8" l="1"/>
  <c r="G27" i="8" s="1"/>
  <c r="J27" i="8"/>
  <c r="B12" i="8"/>
  <c r="E13" i="8"/>
  <c r="D13" i="8"/>
  <c r="J28" i="8" l="1"/>
  <c r="I28" i="8"/>
  <c r="G28" i="8" s="1"/>
  <c r="B13" i="8"/>
  <c r="D14" i="8"/>
  <c r="E14" i="8"/>
  <c r="I29" i="8" l="1"/>
  <c r="G29" i="8" s="1"/>
  <c r="J29" i="8"/>
  <c r="B14" i="8"/>
  <c r="E15" i="8"/>
  <c r="D15" i="8"/>
  <c r="J30" i="8" l="1"/>
  <c r="I30" i="8"/>
  <c r="G30" i="8" s="1"/>
  <c r="B15" i="8"/>
  <c r="D16" i="8"/>
  <c r="E16" i="8"/>
  <c r="J31" i="8" l="1"/>
  <c r="I31" i="8"/>
  <c r="G31" i="8" s="1"/>
  <c r="B16" i="8"/>
  <c r="D17" i="8"/>
  <c r="E17" i="8"/>
  <c r="I32" i="8" l="1"/>
  <c r="G32" i="8" s="1"/>
  <c r="J32" i="8"/>
  <c r="B17" i="8"/>
  <c r="D18" i="8"/>
  <c r="G7" i="11" s="1"/>
  <c r="E18" i="8"/>
  <c r="J33" i="8" l="1"/>
  <c r="I33" i="8"/>
  <c r="G33" i="8" s="1"/>
  <c r="B18" i="8"/>
  <c r="E7" i="11" s="1"/>
  <c r="E19" i="8"/>
  <c r="D19" i="8"/>
  <c r="I34" i="8" l="1"/>
  <c r="G34" i="8" s="1"/>
  <c r="J34" i="8"/>
  <c r="B19" i="8"/>
  <c r="D20" i="8"/>
  <c r="E20" i="8"/>
  <c r="J35" i="8" l="1"/>
  <c r="I35" i="8"/>
  <c r="G35" i="8" s="1"/>
  <c r="B20" i="8"/>
  <c r="D21" i="8"/>
  <c r="E21" i="8"/>
  <c r="I36" i="8" l="1"/>
  <c r="G36" i="8" s="1"/>
  <c r="J36" i="8"/>
  <c r="B21" i="8"/>
  <c r="E22" i="8"/>
  <c r="D22" i="8"/>
  <c r="J37" i="8" l="1"/>
  <c r="I37" i="8"/>
  <c r="G37" i="8" s="1"/>
  <c r="B22" i="8"/>
  <c r="D23" i="8"/>
  <c r="E23" i="8"/>
  <c r="J38" i="8" l="1"/>
  <c r="I38" i="8"/>
  <c r="G38" i="8" s="1"/>
  <c r="B23" i="8"/>
  <c r="E24" i="8"/>
  <c r="D24" i="8"/>
  <c r="J39" i="8" l="1"/>
  <c r="I39" i="8"/>
  <c r="G39" i="8" s="1"/>
  <c r="B24" i="8"/>
  <c r="D25" i="8"/>
  <c r="E25" i="8"/>
  <c r="J40" i="8" l="1"/>
  <c r="I40" i="8"/>
  <c r="G40" i="8" s="1"/>
  <c r="B25" i="8"/>
  <c r="E26" i="8"/>
  <c r="D26" i="8"/>
  <c r="J41" i="8" l="1"/>
  <c r="I41" i="8"/>
  <c r="G41" i="8" s="1"/>
  <c r="B26" i="8"/>
  <c r="D27" i="8"/>
  <c r="E27" i="8"/>
  <c r="J42" i="8" l="1"/>
  <c r="I42" i="8"/>
  <c r="G42" i="8" s="1"/>
  <c r="B27" i="8"/>
  <c r="D28" i="8"/>
  <c r="E28" i="8"/>
  <c r="I43" i="8" l="1"/>
  <c r="G43" i="8" s="1"/>
  <c r="J43" i="8"/>
  <c r="B28" i="8"/>
  <c r="D29" i="8"/>
  <c r="E29" i="8"/>
  <c r="J44" i="8" l="1"/>
  <c r="I44" i="8"/>
  <c r="G44" i="8" s="1"/>
  <c r="B29" i="8"/>
  <c r="E30" i="8"/>
  <c r="D30" i="8"/>
  <c r="G8" i="11" s="1"/>
  <c r="I45" i="8" l="1"/>
  <c r="G45" i="8" s="1"/>
  <c r="J45" i="8"/>
  <c r="B30" i="8"/>
  <c r="E31" i="8"/>
  <c r="D31" i="8"/>
  <c r="I46" i="8" l="1"/>
  <c r="G46" i="8" s="1"/>
  <c r="J46" i="8"/>
  <c r="B31" i="8"/>
  <c r="D32" i="8"/>
  <c r="E32" i="8"/>
  <c r="I47" i="8" l="1"/>
  <c r="G47" i="8" s="1"/>
  <c r="J47" i="8"/>
  <c r="B32" i="8"/>
  <c r="D33" i="8"/>
  <c r="E33" i="8"/>
  <c r="J48" i="8" l="1"/>
  <c r="I48" i="8"/>
  <c r="G48" i="8" s="1"/>
  <c r="B33" i="8"/>
  <c r="E34" i="8"/>
  <c r="D34" i="8"/>
  <c r="I49" i="8" l="1"/>
  <c r="G49" i="8" s="1"/>
  <c r="J49" i="8"/>
  <c r="B34" i="8"/>
  <c r="D35" i="8"/>
  <c r="E35" i="8"/>
  <c r="I50" i="8" l="1"/>
  <c r="G50" i="8" s="1"/>
  <c r="J50" i="8"/>
  <c r="B35" i="8"/>
  <c r="E36" i="8"/>
  <c r="D36" i="8"/>
  <c r="I51" i="8" l="1"/>
  <c r="G51" i="8" s="1"/>
  <c r="J51" i="8"/>
  <c r="B36" i="8"/>
  <c r="E37" i="8"/>
  <c r="D37" i="8"/>
  <c r="I52" i="8" l="1"/>
  <c r="G52" i="8" s="1"/>
  <c r="J52" i="8"/>
  <c r="B37" i="8"/>
  <c r="D38" i="8"/>
  <c r="E38" i="8"/>
  <c r="I53" i="8" l="1"/>
  <c r="G53" i="8" s="1"/>
  <c r="J53" i="8"/>
  <c r="B38" i="8"/>
  <c r="D39" i="8"/>
  <c r="E39" i="8"/>
  <c r="I54" i="8" l="1"/>
  <c r="G54" i="8" s="1"/>
  <c r="J54" i="8"/>
  <c r="B39" i="8"/>
  <c r="E40" i="8"/>
  <c r="D40" i="8"/>
  <c r="I55" i="8" l="1"/>
  <c r="G55" i="8" s="1"/>
  <c r="J55" i="8"/>
  <c r="B40" i="8"/>
  <c r="E41" i="8"/>
  <c r="D41" i="8"/>
  <c r="I56" i="8" l="1"/>
  <c r="G56" i="8" s="1"/>
  <c r="J56" i="8"/>
  <c r="B41" i="8"/>
  <c r="D42" i="8"/>
  <c r="G9" i="11" s="1"/>
  <c r="E42" i="8"/>
  <c r="I57" i="8" l="1"/>
  <c r="G57" i="8" s="1"/>
  <c r="J57" i="8"/>
  <c r="B42" i="8"/>
  <c r="D43" i="8"/>
  <c r="E43" i="8"/>
  <c r="I58" i="8" l="1"/>
  <c r="G58" i="8" s="1"/>
  <c r="J58" i="8"/>
  <c r="B43" i="8"/>
  <c r="E44" i="8"/>
  <c r="D44" i="8"/>
  <c r="I59" i="8" l="1"/>
  <c r="G59" i="8" s="1"/>
  <c r="J59" i="8"/>
  <c r="B44" i="8"/>
  <c r="D45" i="8"/>
  <c r="E45" i="8"/>
  <c r="J60" i="8" l="1"/>
  <c r="I60" i="8"/>
  <c r="G60" i="8" s="1"/>
  <c r="B45" i="8"/>
  <c r="E46" i="8"/>
  <c r="D46" i="8"/>
  <c r="I61" i="8" l="1"/>
  <c r="G61" i="8" s="1"/>
  <c r="J61" i="8"/>
  <c r="B46" i="8"/>
  <c r="D47" i="8"/>
  <c r="E47" i="8"/>
  <c r="I62" i="8" l="1"/>
  <c r="G62" i="8" s="1"/>
  <c r="J62" i="8"/>
  <c r="B47" i="8"/>
  <c r="D48" i="8"/>
  <c r="E48" i="8"/>
  <c r="I63" i="8" l="1"/>
  <c r="G63" i="8" s="1"/>
  <c r="J63" i="8"/>
  <c r="B48" i="8"/>
  <c r="E49" i="8"/>
  <c r="D49" i="8"/>
  <c r="J64" i="8" l="1"/>
  <c r="I64" i="8"/>
  <c r="G64" i="8" s="1"/>
  <c r="B49" i="8"/>
  <c r="D50" i="8"/>
  <c r="E50" i="8"/>
  <c r="I65" i="8" l="1"/>
  <c r="G65" i="8" s="1"/>
  <c r="J65" i="8"/>
  <c r="B50" i="8"/>
  <c r="E51" i="8"/>
  <c r="D51" i="8"/>
  <c r="I66" i="8" l="1"/>
  <c r="J66" i="8"/>
  <c r="B51" i="8"/>
  <c r="D52" i="8"/>
  <c r="E52" i="8"/>
  <c r="G66" i="8" l="1"/>
  <c r="I67" i="8"/>
  <c r="G67" i="8" s="1"/>
  <c r="J67" i="8"/>
  <c r="B52" i="8"/>
  <c r="E53" i="8"/>
  <c r="D53" i="8"/>
  <c r="I68" i="8" l="1"/>
  <c r="G68" i="8" s="1"/>
  <c r="J68" i="8"/>
  <c r="B53" i="8"/>
  <c r="D54" i="8"/>
  <c r="G10" i="11" s="1"/>
  <c r="E54" i="8"/>
  <c r="J69" i="8" l="1"/>
  <c r="I69" i="8"/>
  <c r="G69" i="8" s="1"/>
  <c r="B54" i="8"/>
  <c r="E55" i="8"/>
  <c r="D55" i="8"/>
  <c r="I70" i="8" l="1"/>
  <c r="G70" i="8" s="1"/>
  <c r="J70" i="8"/>
  <c r="B55" i="8"/>
  <c r="E56" i="8"/>
  <c r="D56" i="8"/>
  <c r="I71" i="8" l="1"/>
  <c r="G71" i="8" s="1"/>
  <c r="J71" i="8"/>
  <c r="B56" i="8"/>
  <c r="E57" i="8"/>
  <c r="D57" i="8"/>
  <c r="I72" i="8" l="1"/>
  <c r="G72" i="8" s="1"/>
  <c r="J72" i="8"/>
  <c r="B57" i="8"/>
  <c r="D58" i="8"/>
  <c r="E58" i="8"/>
  <c r="I73" i="8" l="1"/>
  <c r="G73" i="8" s="1"/>
  <c r="J73" i="8"/>
  <c r="B58" i="8"/>
  <c r="E59" i="8"/>
  <c r="D59" i="8"/>
  <c r="I74" i="8" l="1"/>
  <c r="G74" i="8" s="1"/>
  <c r="J74" i="8"/>
  <c r="B59" i="8"/>
  <c r="E60" i="8"/>
  <c r="D60" i="8"/>
  <c r="I75" i="8" l="1"/>
  <c r="G75" i="8" s="1"/>
  <c r="J75" i="8"/>
  <c r="B60" i="8"/>
  <c r="D61" i="8"/>
  <c r="E61" i="8"/>
  <c r="J76" i="8" l="1"/>
  <c r="I76" i="8"/>
  <c r="G76" i="8" s="1"/>
  <c r="B61" i="8"/>
  <c r="E62" i="8"/>
  <c r="D62" i="8"/>
  <c r="I77" i="8" l="1"/>
  <c r="G77" i="8" s="1"/>
  <c r="J77" i="8"/>
  <c r="B62" i="8"/>
  <c r="E63" i="8"/>
  <c r="D63" i="8"/>
  <c r="I78" i="8" l="1"/>
  <c r="G78" i="8" s="1"/>
  <c r="J78" i="8"/>
  <c r="B63" i="8"/>
  <c r="E64" i="8"/>
  <c r="D64" i="8"/>
  <c r="I79" i="8" l="1"/>
  <c r="G79" i="8" s="1"/>
  <c r="J79" i="8"/>
  <c r="B64" i="8"/>
  <c r="D65" i="8"/>
  <c r="E65" i="8"/>
  <c r="J80" i="8" l="1"/>
  <c r="I80" i="8"/>
  <c r="G80" i="8" s="1"/>
  <c r="B65" i="8"/>
  <c r="E66" i="8"/>
  <c r="D66" i="8"/>
  <c r="G11" i="11" s="1"/>
  <c r="I81" i="8" l="1"/>
  <c r="G81" i="8" s="1"/>
  <c r="J81" i="8"/>
  <c r="B66" i="8"/>
  <c r="D67" i="8"/>
  <c r="E67" i="8"/>
  <c r="I82" i="8" l="1"/>
  <c r="G82" i="8" s="1"/>
  <c r="J82" i="8"/>
  <c r="B67" i="8"/>
  <c r="E68" i="8"/>
  <c r="D68" i="8"/>
  <c r="I83" i="8" l="1"/>
  <c r="G83" i="8" s="1"/>
  <c r="J83" i="8"/>
  <c r="B68" i="8"/>
  <c r="E69" i="8"/>
  <c r="D69" i="8"/>
  <c r="I84" i="8" l="1"/>
  <c r="G84" i="8" s="1"/>
  <c r="J84" i="8"/>
  <c r="B69" i="8"/>
  <c r="E70" i="8"/>
  <c r="D70" i="8"/>
  <c r="I85" i="8" l="1"/>
  <c r="G85" i="8" s="1"/>
  <c r="J85" i="8"/>
  <c r="B70" i="8"/>
  <c r="D71" i="8"/>
  <c r="E71" i="8"/>
  <c r="I86" i="8" l="1"/>
  <c r="G86" i="8" s="1"/>
  <c r="J86" i="8"/>
  <c r="B71" i="8"/>
  <c r="D72" i="8"/>
  <c r="E72" i="8"/>
  <c r="I87" i="8" l="1"/>
  <c r="G87" i="8" s="1"/>
  <c r="J87" i="8"/>
  <c r="B72" i="8"/>
  <c r="D73" i="8"/>
  <c r="E73" i="8"/>
  <c r="I88" i="8" l="1"/>
  <c r="G88" i="8" s="1"/>
  <c r="J88" i="8"/>
  <c r="B73" i="8"/>
  <c r="E74" i="8"/>
  <c r="D74" i="8"/>
  <c r="I89" i="8" l="1"/>
  <c r="G89" i="8" s="1"/>
  <c r="J89" i="8"/>
  <c r="B74" i="8"/>
  <c r="D75" i="8"/>
  <c r="E75" i="8"/>
  <c r="I90" i="8" l="1"/>
  <c r="G90" i="8" s="1"/>
  <c r="J90" i="8"/>
  <c r="B75" i="8"/>
  <c r="D76" i="8"/>
  <c r="E76" i="8"/>
  <c r="I91" i="8" l="1"/>
  <c r="G91" i="8" s="1"/>
  <c r="J91" i="8"/>
  <c r="B76" i="8"/>
  <c r="D77" i="8"/>
  <c r="E77" i="8"/>
  <c r="J92" i="8" l="1"/>
  <c r="I92" i="8"/>
  <c r="G92" i="8" s="1"/>
  <c r="B77" i="8"/>
  <c r="D78" i="8"/>
  <c r="G12" i="11" s="1"/>
  <c r="E78" i="8"/>
  <c r="I93" i="8" l="1"/>
  <c r="G93" i="8" s="1"/>
  <c r="J93" i="8"/>
  <c r="B78" i="8"/>
  <c r="D79" i="8"/>
  <c r="E79" i="8"/>
  <c r="I94" i="8" l="1"/>
  <c r="G94" i="8" s="1"/>
  <c r="J94" i="8"/>
  <c r="B79" i="8"/>
  <c r="E80" i="8"/>
  <c r="D80" i="8"/>
  <c r="I95" i="8" l="1"/>
  <c r="G95" i="8" s="1"/>
  <c r="J95" i="8"/>
  <c r="B80" i="8"/>
  <c r="D81" i="8"/>
  <c r="E81" i="8"/>
  <c r="I96" i="8" l="1"/>
  <c r="G96" i="8" s="1"/>
  <c r="J96" i="8"/>
  <c r="B81" i="8"/>
  <c r="E82" i="8"/>
  <c r="D82" i="8"/>
  <c r="I97" i="8" l="1"/>
  <c r="G97" i="8" s="1"/>
  <c r="J97" i="8"/>
  <c r="B82" i="8"/>
  <c r="D83" i="8"/>
  <c r="E83" i="8"/>
  <c r="I98" i="8" l="1"/>
  <c r="G98" i="8" s="1"/>
  <c r="J98" i="8"/>
  <c r="B83" i="8"/>
  <c r="E84" i="8"/>
  <c r="D84" i="8"/>
  <c r="I99" i="8" l="1"/>
  <c r="G99" i="8" s="1"/>
  <c r="J99" i="8"/>
  <c r="B84" i="8"/>
  <c r="E85" i="8"/>
  <c r="D85" i="8"/>
  <c r="J100" i="8" l="1"/>
  <c r="I100" i="8"/>
  <c r="G100" i="8" s="1"/>
  <c r="B85" i="8"/>
  <c r="D86" i="8"/>
  <c r="E86" i="8"/>
  <c r="I101" i="8" l="1"/>
  <c r="G101" i="8" s="1"/>
  <c r="J101" i="8"/>
  <c r="B86" i="8"/>
  <c r="E87" i="8"/>
  <c r="D87" i="8"/>
  <c r="I102" i="8" l="1"/>
  <c r="G102" i="8" s="1"/>
  <c r="J102" i="8"/>
  <c r="B87" i="8"/>
  <c r="E88" i="8"/>
  <c r="D88" i="8"/>
  <c r="I103" i="8" l="1"/>
  <c r="G103" i="8" s="1"/>
  <c r="J103" i="8"/>
  <c r="B88" i="8"/>
  <c r="D89" i="8"/>
  <c r="E89" i="8"/>
  <c r="I104" i="8" l="1"/>
  <c r="G104" i="8" s="1"/>
  <c r="J104" i="8"/>
  <c r="B89" i="8"/>
  <c r="D90" i="8"/>
  <c r="G13" i="11" s="1"/>
  <c r="E90" i="8"/>
  <c r="I105" i="8" l="1"/>
  <c r="G105" i="8" s="1"/>
  <c r="J105" i="8"/>
  <c r="B90" i="8"/>
  <c r="D91" i="8"/>
  <c r="E91" i="8"/>
  <c r="J106" i="8" l="1"/>
  <c r="I106" i="8"/>
  <c r="G106" i="8" s="1"/>
  <c r="B91" i="8"/>
  <c r="E92" i="8"/>
  <c r="D92" i="8"/>
  <c r="I107" i="8" l="1"/>
  <c r="G107" i="8" s="1"/>
  <c r="J107" i="8"/>
  <c r="B92" i="8"/>
  <c r="D93" i="8"/>
  <c r="E93" i="8"/>
  <c r="J108" i="8" l="1"/>
  <c r="I108" i="8"/>
  <c r="G108" i="8" s="1"/>
  <c r="B93" i="8"/>
  <c r="D94" i="8"/>
  <c r="E94" i="8"/>
  <c r="I109" i="8" l="1"/>
  <c r="G109" i="8" s="1"/>
  <c r="J109" i="8"/>
  <c r="B94" i="8"/>
  <c r="E95" i="8"/>
  <c r="D95" i="8"/>
  <c r="I110" i="8" l="1"/>
  <c r="G110" i="8" s="1"/>
  <c r="J110" i="8"/>
  <c r="B95" i="8"/>
  <c r="D96" i="8"/>
  <c r="E96" i="8"/>
  <c r="I111" i="8" l="1"/>
  <c r="G111" i="8" s="1"/>
  <c r="J111" i="8"/>
  <c r="B96" i="8"/>
  <c r="E97" i="8"/>
  <c r="D97" i="8"/>
  <c r="J112" i="8" l="1"/>
  <c r="I112" i="8"/>
  <c r="G112" i="8" s="1"/>
  <c r="B97" i="8"/>
  <c r="D98" i="8"/>
  <c r="E98" i="8"/>
  <c r="J113" i="8" l="1"/>
  <c r="I113" i="8"/>
  <c r="G113" i="8" s="1"/>
  <c r="B98" i="8"/>
  <c r="E99" i="8"/>
  <c r="D99" i="8"/>
  <c r="J114" i="8" l="1"/>
  <c r="I114" i="8"/>
  <c r="G114" i="8" s="1"/>
  <c r="B99" i="8"/>
  <c r="D100" i="8"/>
  <c r="E100" i="8"/>
  <c r="I115" i="8" l="1"/>
  <c r="G115" i="8" s="1"/>
  <c r="J115" i="8"/>
  <c r="B100" i="8"/>
  <c r="D101" i="8"/>
  <c r="E101" i="8"/>
  <c r="J116" i="8" l="1"/>
  <c r="I116" i="8"/>
  <c r="G116" i="8" s="1"/>
  <c r="B101" i="8"/>
  <c r="E102" i="8"/>
  <c r="D102" i="8"/>
  <c r="G14" i="11" s="1"/>
  <c r="J117" i="8" l="1"/>
  <c r="I117" i="8"/>
  <c r="G117" i="8" s="1"/>
  <c r="B102" i="8"/>
  <c r="E103" i="8"/>
  <c r="D103" i="8"/>
  <c r="I118" i="8" l="1"/>
  <c r="G118" i="8" s="1"/>
  <c r="J118" i="8"/>
  <c r="B103" i="8"/>
  <c r="E104" i="8"/>
  <c r="D104" i="8"/>
  <c r="I119" i="8" l="1"/>
  <c r="G119" i="8" s="1"/>
  <c r="J119" i="8"/>
  <c r="B104" i="8"/>
  <c r="E105" i="8"/>
  <c r="D105" i="8"/>
  <c r="I120" i="8" l="1"/>
  <c r="G120" i="8" s="1"/>
  <c r="J120" i="8"/>
  <c r="B105" i="8"/>
  <c r="D106" i="8"/>
  <c r="E106" i="8"/>
  <c r="J121" i="8" l="1"/>
  <c r="I121" i="8"/>
  <c r="G121" i="8" s="1"/>
  <c r="B106" i="8"/>
  <c r="D107" i="8"/>
  <c r="E107" i="8"/>
  <c r="J122" i="8" l="1"/>
  <c r="I122" i="8"/>
  <c r="G122" i="8" s="1"/>
  <c r="B107" i="8"/>
  <c r="E108" i="8"/>
  <c r="D108" i="8"/>
  <c r="I123" i="8" l="1"/>
  <c r="G123" i="8" s="1"/>
  <c r="J123" i="8"/>
  <c r="B108" i="8"/>
  <c r="D109" i="8"/>
  <c r="E109" i="8"/>
  <c r="J124" i="8" l="1"/>
  <c r="I124" i="8"/>
  <c r="G124" i="8" s="1"/>
  <c r="B109" i="8"/>
  <c r="D110" i="8"/>
  <c r="E110" i="8"/>
  <c r="I125" i="8" l="1"/>
  <c r="G125" i="8" s="1"/>
  <c r="J125" i="8"/>
  <c r="B110" i="8"/>
  <c r="E111" i="8"/>
  <c r="D111" i="8"/>
  <c r="J126" i="8" l="1"/>
  <c r="I126" i="8"/>
  <c r="G126" i="8" s="1"/>
  <c r="B111" i="8"/>
  <c r="E112" i="8"/>
  <c r="D112" i="8"/>
  <c r="J127" i="8" l="1"/>
  <c r="I127" i="8"/>
  <c r="G127" i="8" s="1"/>
  <c r="B112" i="8"/>
  <c r="D113" i="8"/>
  <c r="E113" i="8"/>
  <c r="J128" i="8" l="1"/>
  <c r="I128" i="8"/>
  <c r="G128" i="8" s="1"/>
  <c r="B113" i="8"/>
  <c r="D114" i="8"/>
  <c r="G15" i="11" s="1"/>
  <c r="E114" i="8"/>
  <c r="J129" i="8" l="1"/>
  <c r="I129" i="8"/>
  <c r="G129" i="8" s="1"/>
  <c r="B114" i="8"/>
  <c r="E115" i="8"/>
  <c r="D115" i="8"/>
  <c r="J130" i="8" l="1"/>
  <c r="I130" i="8"/>
  <c r="G130" i="8" s="1"/>
  <c r="B115" i="8"/>
  <c r="E116" i="8"/>
  <c r="D116" i="8"/>
  <c r="J131" i="8" l="1"/>
  <c r="I131" i="8"/>
  <c r="G131" i="8" s="1"/>
  <c r="B116" i="8"/>
  <c r="D117" i="8"/>
  <c r="E117" i="8"/>
  <c r="J132" i="8" l="1"/>
  <c r="I132" i="8"/>
  <c r="G132" i="8" s="1"/>
  <c r="B117" i="8"/>
  <c r="E118" i="8"/>
  <c r="D118" i="8"/>
  <c r="I133" i="8" l="1"/>
  <c r="G133" i="8" s="1"/>
  <c r="J133" i="8"/>
  <c r="B118" i="8"/>
  <c r="D119" i="8"/>
  <c r="E119" i="8"/>
  <c r="J134" i="8" l="1"/>
  <c r="I134" i="8"/>
  <c r="G134" i="8" s="1"/>
  <c r="B119" i="8"/>
  <c r="D120" i="8"/>
  <c r="E120" i="8"/>
  <c r="J135" i="8" l="1"/>
  <c r="I135" i="8"/>
  <c r="G135" i="8" s="1"/>
  <c r="B120" i="8"/>
  <c r="D121" i="8"/>
  <c r="E121" i="8"/>
  <c r="I136" i="8" l="1"/>
  <c r="G136" i="8" s="1"/>
  <c r="J136" i="8"/>
  <c r="B121" i="8"/>
  <c r="D122" i="8"/>
  <c r="E122" i="8"/>
  <c r="J137" i="8" l="1"/>
  <c r="I137" i="8"/>
  <c r="G137" i="8" s="1"/>
  <c r="B122" i="8"/>
  <c r="E123" i="8"/>
  <c r="D123" i="8"/>
  <c r="J138" i="8" l="1"/>
  <c r="I138" i="8"/>
  <c r="G138" i="8" s="1"/>
  <c r="B123" i="8"/>
  <c r="D124" i="8"/>
  <c r="E124" i="8"/>
  <c r="I139" i="8" l="1"/>
  <c r="G139" i="8" s="1"/>
  <c r="J139" i="8"/>
  <c r="B124" i="8"/>
  <c r="D125" i="8"/>
  <c r="E125" i="8"/>
  <c r="J140" i="8" l="1"/>
  <c r="I140" i="8"/>
  <c r="G140" i="8" s="1"/>
  <c r="B125" i="8"/>
  <c r="D126" i="8"/>
  <c r="G16" i="11" s="1"/>
  <c r="E126" i="8"/>
  <c r="I141" i="8" l="1"/>
  <c r="G141" i="8" s="1"/>
  <c r="J141" i="8"/>
  <c r="D127" i="8"/>
  <c r="E127" i="8"/>
  <c r="B126" i="8"/>
  <c r="I142" i="8" l="1"/>
  <c r="G142" i="8" s="1"/>
  <c r="J142" i="8"/>
  <c r="B127" i="8"/>
  <c r="D128" i="8"/>
  <c r="E128" i="8"/>
  <c r="J143" i="8" l="1"/>
  <c r="I143" i="8"/>
  <c r="G143" i="8" s="1"/>
  <c r="B128" i="8"/>
  <c r="D129" i="8"/>
  <c r="E129" i="8"/>
  <c r="I144" i="8" l="1"/>
  <c r="G144" i="8" s="1"/>
  <c r="J144" i="8"/>
  <c r="B129" i="8"/>
  <c r="D130" i="8"/>
  <c r="E130" i="8"/>
  <c r="J145" i="8" l="1"/>
  <c r="I145" i="8"/>
  <c r="G145" i="8" s="1"/>
  <c r="B130" i="8"/>
  <c r="D131" i="8"/>
  <c r="E131" i="8"/>
  <c r="I146" i="8" l="1"/>
  <c r="G146" i="8" s="1"/>
  <c r="J146" i="8"/>
  <c r="B131" i="8"/>
  <c r="D132" i="8"/>
  <c r="E132" i="8"/>
  <c r="I147" i="8" l="1"/>
  <c r="G147" i="8" s="1"/>
  <c r="J147" i="8"/>
  <c r="B132" i="8"/>
  <c r="D133" i="8"/>
  <c r="E133" i="8"/>
  <c r="J148" i="8" l="1"/>
  <c r="I148" i="8"/>
  <c r="G148" i="8" s="1"/>
  <c r="B133" i="8"/>
  <c r="D134" i="8"/>
  <c r="E134" i="8"/>
  <c r="J149" i="8" l="1"/>
  <c r="I149" i="8"/>
  <c r="G149" i="8" s="1"/>
  <c r="B134" i="8"/>
  <c r="D135" i="8"/>
  <c r="E135" i="8"/>
  <c r="J150" i="8" l="1"/>
  <c r="I150" i="8"/>
  <c r="G150" i="8" s="1"/>
  <c r="B135" i="8"/>
  <c r="D136" i="8"/>
  <c r="E136" i="8"/>
  <c r="I151" i="8" l="1"/>
  <c r="G151" i="8" s="1"/>
  <c r="J151" i="8"/>
  <c r="B136" i="8"/>
  <c r="D137" i="8"/>
  <c r="E137" i="8"/>
  <c r="J152" i="8" l="1"/>
  <c r="I152" i="8"/>
  <c r="G152" i="8" s="1"/>
  <c r="B137" i="8"/>
  <c r="D138" i="8"/>
  <c r="G17" i="11" s="1"/>
  <c r="E138" i="8"/>
  <c r="H17" i="11" s="1"/>
  <c r="I153" i="8" l="1"/>
  <c r="G153" i="8" s="1"/>
  <c r="J153" i="8"/>
  <c r="B138" i="8"/>
  <c r="E17" i="11" s="1"/>
  <c r="D139" i="8"/>
  <c r="E139" i="8"/>
  <c r="J154" i="8" l="1"/>
  <c r="I154" i="8"/>
  <c r="G154" i="8" s="1"/>
  <c r="B139" i="8"/>
  <c r="D140" i="8"/>
  <c r="E140" i="8"/>
  <c r="J155" i="8" l="1"/>
  <c r="I155" i="8"/>
  <c r="G155" i="8" s="1"/>
  <c r="B140" i="8"/>
  <c r="D141" i="8"/>
  <c r="E141" i="8"/>
  <c r="I156" i="8" l="1"/>
  <c r="G156" i="8" s="1"/>
  <c r="J156" i="8"/>
  <c r="B141" i="8"/>
  <c r="D142" i="8"/>
  <c r="E142" i="8"/>
  <c r="I157" i="8" l="1"/>
  <c r="G157" i="8" s="1"/>
  <c r="J157" i="8"/>
  <c r="B142" i="8"/>
  <c r="D143" i="8"/>
  <c r="E143" i="8"/>
  <c r="J158" i="8" l="1"/>
  <c r="I158" i="8"/>
  <c r="G158" i="8" s="1"/>
  <c r="B143" i="8"/>
  <c r="D144" i="8"/>
  <c r="E144" i="8"/>
  <c r="I159" i="8" l="1"/>
  <c r="G159" i="8" s="1"/>
  <c r="J159" i="8"/>
  <c r="B144" i="8"/>
  <c r="D145" i="8"/>
  <c r="E145" i="8"/>
  <c r="I160" i="8" l="1"/>
  <c r="G160" i="8" s="1"/>
  <c r="J160" i="8"/>
  <c r="B145" i="8"/>
  <c r="D146" i="8"/>
  <c r="E146" i="8"/>
  <c r="J161" i="8" l="1"/>
  <c r="I161" i="8"/>
  <c r="G161" i="8" s="1"/>
  <c r="B146" i="8"/>
  <c r="D147" i="8"/>
  <c r="E147" i="8"/>
  <c r="J162" i="8" l="1"/>
  <c r="I162" i="8"/>
  <c r="G162" i="8" s="1"/>
  <c r="B147" i="8"/>
  <c r="D148" i="8"/>
  <c r="E148" i="8"/>
  <c r="I163" i="8" l="1"/>
  <c r="G163" i="8" s="1"/>
  <c r="J163" i="8"/>
  <c r="B148" i="8"/>
  <c r="D149" i="8"/>
  <c r="E149" i="8"/>
  <c r="J164" i="8" l="1"/>
  <c r="I164" i="8"/>
  <c r="G164" i="8" s="1"/>
  <c r="B149" i="8"/>
  <c r="D150" i="8"/>
  <c r="G18" i="11" s="1"/>
  <c r="E150" i="8"/>
  <c r="H18" i="11" s="1"/>
  <c r="J165" i="8" l="1"/>
  <c r="I165" i="8"/>
  <c r="G165" i="8" s="1"/>
  <c r="B150" i="8"/>
  <c r="E18" i="11" s="1"/>
  <c r="D151" i="8"/>
  <c r="E151" i="8"/>
  <c r="I166" i="8" l="1"/>
  <c r="G166" i="8" s="1"/>
  <c r="J166" i="8"/>
  <c r="B151" i="8"/>
  <c r="D152" i="8"/>
  <c r="E152" i="8"/>
  <c r="I167" i="8" l="1"/>
  <c r="G167" i="8" s="1"/>
  <c r="J167" i="8"/>
  <c r="B152" i="8"/>
  <c r="D153" i="8"/>
  <c r="E153" i="8"/>
  <c r="I168" i="8" l="1"/>
  <c r="G168" i="8" s="1"/>
  <c r="J168" i="8"/>
  <c r="B153" i="8"/>
  <c r="D154" i="8"/>
  <c r="E154" i="8"/>
  <c r="I169" i="8" l="1"/>
  <c r="G169" i="8" s="1"/>
  <c r="J169" i="8"/>
  <c r="B154" i="8"/>
  <c r="D155" i="8"/>
  <c r="E155" i="8"/>
  <c r="J170" i="8" l="1"/>
  <c r="I170" i="8"/>
  <c r="G170" i="8" s="1"/>
  <c r="B155" i="8"/>
  <c r="D156" i="8"/>
  <c r="E156" i="8"/>
  <c r="J171" i="8" l="1"/>
  <c r="I171" i="8"/>
  <c r="G171" i="8" s="1"/>
  <c r="B156" i="8"/>
  <c r="D157" i="8"/>
  <c r="E157" i="8"/>
  <c r="J172" i="8" l="1"/>
  <c r="I172" i="8"/>
  <c r="G172" i="8" s="1"/>
  <c r="B157" i="8"/>
  <c r="D158" i="8"/>
  <c r="E158" i="8"/>
  <c r="I173" i="8" l="1"/>
  <c r="G173" i="8" s="1"/>
  <c r="J173" i="8"/>
  <c r="B158" i="8"/>
  <c r="D159" i="8"/>
  <c r="E159" i="8"/>
  <c r="J174" i="8" l="1"/>
  <c r="I174" i="8"/>
  <c r="G174" i="8" s="1"/>
  <c r="B159" i="8"/>
  <c r="D160" i="8"/>
  <c r="E160" i="8"/>
  <c r="J175" i="8" l="1"/>
  <c r="I175" i="8"/>
  <c r="G175" i="8" s="1"/>
  <c r="B160" i="8"/>
  <c r="D161" i="8"/>
  <c r="E161" i="8"/>
  <c r="I176" i="8" l="1"/>
  <c r="G176" i="8" s="1"/>
  <c r="J176" i="8"/>
  <c r="B161" i="8"/>
  <c r="D162" i="8"/>
  <c r="G19" i="11" s="1"/>
  <c r="E162" i="8"/>
  <c r="H19" i="11" s="1"/>
  <c r="I177" i="8" l="1"/>
  <c r="G177" i="8" s="1"/>
  <c r="J177" i="8"/>
  <c r="B162" i="8"/>
  <c r="E19" i="11" s="1"/>
  <c r="D163" i="8"/>
  <c r="E163" i="8"/>
  <c r="J178" i="8" l="1"/>
  <c r="I178" i="8"/>
  <c r="G178" i="8" s="1"/>
  <c r="B163" i="8"/>
  <c r="D164" i="8"/>
  <c r="E164" i="8"/>
  <c r="J179" i="8" l="1"/>
  <c r="I179" i="8"/>
  <c r="G179" i="8" s="1"/>
  <c r="B164" i="8"/>
  <c r="D165" i="8"/>
  <c r="E165" i="8"/>
  <c r="I180" i="8" l="1"/>
  <c r="G180" i="8" s="1"/>
  <c r="J180" i="8"/>
  <c r="B165" i="8"/>
  <c r="D166" i="8"/>
  <c r="E166" i="8"/>
  <c r="I181" i="8" l="1"/>
  <c r="G181" i="8" s="1"/>
  <c r="J181" i="8"/>
  <c r="B166" i="8"/>
  <c r="D167" i="8"/>
  <c r="E167" i="8"/>
  <c r="J182" i="8" l="1"/>
  <c r="I182" i="8"/>
  <c r="G182" i="8" s="1"/>
  <c r="B167" i="8"/>
  <c r="D168" i="8"/>
  <c r="E168" i="8"/>
  <c r="I183" i="8" l="1"/>
  <c r="G183" i="8" s="1"/>
  <c r="J183" i="8"/>
  <c r="B168" i="8"/>
  <c r="D169" i="8"/>
  <c r="E169" i="8"/>
  <c r="I184" i="8" l="1"/>
  <c r="G184" i="8" s="1"/>
  <c r="J184" i="8"/>
  <c r="B169" i="8"/>
  <c r="D170" i="8"/>
  <c r="E170" i="8"/>
  <c r="J185" i="8" l="1"/>
  <c r="I185" i="8"/>
  <c r="G185" i="8" s="1"/>
  <c r="B170" i="8"/>
  <c r="D171" i="8"/>
  <c r="E171" i="8"/>
  <c r="I186" i="8" l="1"/>
  <c r="G186" i="8" s="1"/>
  <c r="J186" i="8"/>
  <c r="B171" i="8"/>
  <c r="D172" i="8"/>
  <c r="E172" i="8"/>
  <c r="I187" i="8" l="1"/>
  <c r="G187" i="8" s="1"/>
  <c r="J187" i="8"/>
  <c r="B172" i="8"/>
  <c r="D173" i="8"/>
  <c r="E173" i="8"/>
  <c r="I188" i="8" l="1"/>
  <c r="G188" i="8" s="1"/>
  <c r="J188" i="8"/>
  <c r="B173" i="8"/>
  <c r="D174" i="8"/>
  <c r="G20" i="11" s="1"/>
  <c r="E174" i="8"/>
  <c r="H20" i="11" s="1"/>
  <c r="I189" i="8" l="1"/>
  <c r="G189" i="8" s="1"/>
  <c r="J189" i="8"/>
  <c r="B174" i="8"/>
  <c r="E20" i="11" s="1"/>
  <c r="D175" i="8"/>
  <c r="E175" i="8"/>
  <c r="J190" i="8" l="1"/>
  <c r="I190" i="8"/>
  <c r="G190" i="8" s="1"/>
  <c r="B175" i="8"/>
  <c r="D176" i="8"/>
  <c r="E176" i="8"/>
  <c r="J191" i="8" l="1"/>
  <c r="I191" i="8"/>
  <c r="G191" i="8" s="1"/>
  <c r="B176" i="8"/>
  <c r="D177" i="8"/>
  <c r="E177" i="8"/>
  <c r="J192" i="8" l="1"/>
  <c r="I192" i="8"/>
  <c r="G192" i="8" s="1"/>
  <c r="B177" i="8"/>
  <c r="D178" i="8"/>
  <c r="E178" i="8"/>
  <c r="I193" i="8" l="1"/>
  <c r="G193" i="8" s="1"/>
  <c r="J193" i="8"/>
  <c r="B178" i="8"/>
  <c r="D179" i="8"/>
  <c r="E179" i="8"/>
  <c r="I194" i="8" l="1"/>
  <c r="G194" i="8" s="1"/>
  <c r="J194" i="8"/>
  <c r="B179" i="8"/>
  <c r="D180" i="8"/>
  <c r="E180" i="8"/>
  <c r="I195" i="8" l="1"/>
  <c r="G195" i="8" s="1"/>
  <c r="J195" i="8"/>
  <c r="B180" i="8"/>
  <c r="D181" i="8"/>
  <c r="E181" i="8"/>
  <c r="J196" i="8" l="1"/>
  <c r="I196" i="8"/>
  <c r="G196" i="8" s="1"/>
  <c r="B181" i="8"/>
  <c r="D182" i="8"/>
  <c r="E182" i="8"/>
  <c r="I197" i="8" l="1"/>
  <c r="G197" i="8" s="1"/>
  <c r="J197" i="8"/>
  <c r="B182" i="8"/>
  <c r="D183" i="8"/>
  <c r="E183" i="8"/>
  <c r="I198" i="8" l="1"/>
  <c r="G198" i="8" s="1"/>
  <c r="J198" i="8"/>
  <c r="B183" i="8"/>
  <c r="D184" i="8"/>
  <c r="E184" i="8"/>
  <c r="J199" i="8" l="1"/>
  <c r="I199" i="8"/>
  <c r="G199" i="8" s="1"/>
  <c r="B184" i="8"/>
  <c r="D185" i="8"/>
  <c r="E185" i="8"/>
  <c r="I200" i="8" l="1"/>
  <c r="G200" i="8" s="1"/>
  <c r="J200" i="8"/>
  <c r="B185" i="8"/>
  <c r="D186" i="8"/>
  <c r="G21" i="11" s="1"/>
  <c r="E186" i="8"/>
  <c r="H21" i="11" s="1"/>
  <c r="J201" i="8" l="1"/>
  <c r="I201" i="8"/>
  <c r="G201" i="8" s="1"/>
  <c r="D187" i="8"/>
  <c r="E187" i="8"/>
  <c r="B186" i="8"/>
  <c r="E21" i="11" s="1"/>
  <c r="I202" i="8" l="1"/>
  <c r="G202" i="8" s="1"/>
  <c r="J202" i="8"/>
  <c r="B187" i="8"/>
  <c r="D188" i="8"/>
  <c r="E188" i="8"/>
  <c r="I203" i="8" l="1"/>
  <c r="G203" i="8" s="1"/>
  <c r="J203" i="8"/>
  <c r="B188" i="8"/>
  <c r="D189" i="8"/>
  <c r="E189" i="8"/>
  <c r="I204" i="8" l="1"/>
  <c r="G204" i="8" s="1"/>
  <c r="J204" i="8"/>
  <c r="B189" i="8"/>
  <c r="D190" i="8"/>
  <c r="E190" i="8"/>
  <c r="I205" i="8" l="1"/>
  <c r="G205" i="8" s="1"/>
  <c r="J205" i="8"/>
  <c r="B190" i="8"/>
  <c r="D191" i="8"/>
  <c r="E191" i="8"/>
  <c r="J206" i="8" l="1"/>
  <c r="I206" i="8"/>
  <c r="G206" i="8" s="1"/>
  <c r="B191" i="8"/>
  <c r="D192" i="8"/>
  <c r="E192" i="8"/>
  <c r="I207" i="8" l="1"/>
  <c r="G207" i="8" s="1"/>
  <c r="J207" i="8"/>
  <c r="B192" i="8"/>
  <c r="D193" i="8"/>
  <c r="E193" i="8"/>
  <c r="I208" i="8" l="1"/>
  <c r="G208" i="8" s="1"/>
  <c r="J208" i="8"/>
  <c r="B193" i="8"/>
  <c r="D194" i="8"/>
  <c r="E194" i="8"/>
  <c r="J209" i="8" l="1"/>
  <c r="I209" i="8"/>
  <c r="G209" i="8" s="1"/>
  <c r="B194" i="8"/>
  <c r="D195" i="8"/>
  <c r="E195" i="8"/>
  <c r="I210" i="8" l="1"/>
  <c r="G210" i="8" s="1"/>
  <c r="J210" i="8"/>
  <c r="B195" i="8"/>
  <c r="D196" i="8"/>
  <c r="E196" i="8"/>
  <c r="J211" i="8" l="1"/>
  <c r="I211" i="8"/>
  <c r="G211" i="8" s="1"/>
  <c r="B196" i="8"/>
  <c r="D197" i="8"/>
  <c r="E197" i="8"/>
  <c r="J212" i="8" l="1"/>
  <c r="I212" i="8"/>
  <c r="G212" i="8" s="1"/>
  <c r="B197" i="8"/>
  <c r="E198" i="8"/>
  <c r="H22" i="11" s="1"/>
  <c r="D198" i="8"/>
  <c r="G22" i="11" s="1"/>
  <c r="I213" i="8" l="1"/>
  <c r="G213" i="8" s="1"/>
  <c r="J213" i="8"/>
  <c r="B198" i="8"/>
  <c r="E22" i="11" s="1"/>
  <c r="E199" i="8"/>
  <c r="D199" i="8"/>
  <c r="I214" i="8" l="1"/>
  <c r="G214" i="8" s="1"/>
  <c r="J214" i="8"/>
  <c r="B199" i="8"/>
  <c r="E200" i="8"/>
  <c r="D200" i="8"/>
  <c r="I215" i="8" l="1"/>
  <c r="G215" i="8" s="1"/>
  <c r="J215" i="8"/>
  <c r="B200" i="8"/>
  <c r="D201" i="8"/>
  <c r="E201" i="8"/>
  <c r="I216" i="8" l="1"/>
  <c r="G216" i="8" s="1"/>
  <c r="J216" i="8"/>
  <c r="B201" i="8"/>
  <c r="D202" i="8"/>
  <c r="E202" i="8"/>
  <c r="J217" i="8" l="1"/>
  <c r="I217" i="8"/>
  <c r="G217" i="8" s="1"/>
  <c r="B202" i="8"/>
  <c r="E203" i="8"/>
  <c r="D203" i="8"/>
  <c r="I218" i="8" l="1"/>
  <c r="G218" i="8" s="1"/>
  <c r="J218" i="8"/>
  <c r="B203" i="8"/>
  <c r="D204" i="8"/>
  <c r="E204" i="8"/>
  <c r="J219" i="8" l="1"/>
  <c r="I219" i="8"/>
  <c r="G219" i="8" s="1"/>
  <c r="B204" i="8"/>
  <c r="D205" i="8"/>
  <c r="E205" i="8"/>
  <c r="I220" i="8" l="1"/>
  <c r="G220" i="8" s="1"/>
  <c r="J220" i="8"/>
  <c r="B205" i="8"/>
  <c r="E206" i="8"/>
  <c r="D206" i="8"/>
  <c r="J221" i="8" l="1"/>
  <c r="I221" i="8"/>
  <c r="G221" i="8" s="1"/>
  <c r="B206" i="8"/>
  <c r="D207" i="8"/>
  <c r="E207" i="8"/>
  <c r="I222" i="8" l="1"/>
  <c r="G222" i="8" s="1"/>
  <c r="J222" i="8"/>
  <c r="B207" i="8"/>
  <c r="E208" i="8"/>
  <c r="D208" i="8"/>
  <c r="J223" i="8" l="1"/>
  <c r="I223" i="8"/>
  <c r="G223" i="8" s="1"/>
  <c r="B208" i="8"/>
  <c r="D209" i="8"/>
  <c r="E209" i="8"/>
  <c r="I224" i="8" l="1"/>
  <c r="G224" i="8" s="1"/>
  <c r="J224" i="8"/>
  <c r="B209" i="8"/>
  <c r="D210" i="8"/>
  <c r="G23" i="11" s="1"/>
  <c r="E210" i="8"/>
  <c r="H23" i="11" s="1"/>
  <c r="I225" i="8" l="1"/>
  <c r="G225" i="8" s="1"/>
  <c r="J225" i="8"/>
  <c r="B210" i="8"/>
  <c r="E23" i="11" s="1"/>
  <c r="D211" i="8"/>
  <c r="E211" i="8"/>
  <c r="J226" i="8" l="1"/>
  <c r="I226" i="8"/>
  <c r="G226" i="8" s="1"/>
  <c r="B211" i="8"/>
  <c r="D212" i="8"/>
  <c r="E212" i="8"/>
  <c r="J227" i="8" l="1"/>
  <c r="I227" i="8"/>
  <c r="G227" i="8" s="1"/>
  <c r="B212" i="8"/>
  <c r="E213" i="8"/>
  <c r="D214" i="8" s="1"/>
  <c r="D213" i="8"/>
  <c r="I228" i="8" l="1"/>
  <c r="G228" i="8" s="1"/>
  <c r="J228" i="8"/>
  <c r="B213" i="8"/>
  <c r="E214" i="8"/>
  <c r="I229" i="8" l="1"/>
  <c r="G229" i="8" s="1"/>
  <c r="J229" i="8"/>
  <c r="B214" i="8"/>
  <c r="E215" i="8"/>
  <c r="D215" i="8"/>
  <c r="I230" i="8" l="1"/>
  <c r="G230" i="8" s="1"/>
  <c r="J230" i="8"/>
  <c r="B215" i="8"/>
  <c r="D216" i="8"/>
  <c r="E216" i="8"/>
  <c r="I231" i="8" l="1"/>
  <c r="G231" i="8" s="1"/>
  <c r="J231" i="8"/>
  <c r="B216" i="8"/>
  <c r="E217" i="8"/>
  <c r="D217" i="8"/>
  <c r="I232" i="8" l="1"/>
  <c r="G232" i="8" s="1"/>
  <c r="J232" i="8"/>
  <c r="B217" i="8"/>
  <c r="D218" i="8"/>
  <c r="E218" i="8"/>
  <c r="I233" i="8" l="1"/>
  <c r="G233" i="8" s="1"/>
  <c r="J233" i="8"/>
  <c r="B218" i="8"/>
  <c r="D219" i="8"/>
  <c r="E219" i="8"/>
  <c r="J234" i="8" l="1"/>
  <c r="I234" i="8"/>
  <c r="G234" i="8" s="1"/>
  <c r="B219" i="8"/>
  <c r="D220" i="8"/>
  <c r="E220" i="8"/>
  <c r="J235" i="8" l="1"/>
  <c r="I235" i="8"/>
  <c r="G235" i="8" s="1"/>
  <c r="B220" i="8"/>
  <c r="D221" i="8"/>
  <c r="E221" i="8"/>
  <c r="I236" i="8" l="1"/>
  <c r="G236" i="8" s="1"/>
  <c r="J236" i="8"/>
  <c r="B221" i="8"/>
  <c r="E222" i="8"/>
  <c r="H24" i="11" s="1"/>
  <c r="D222" i="8"/>
  <c r="G24" i="11" s="1"/>
  <c r="J237" i="8" l="1"/>
  <c r="I237" i="8"/>
  <c r="G237" i="8" s="1"/>
  <c r="B222" i="8"/>
  <c r="E24" i="11" s="1"/>
  <c r="E223" i="8"/>
  <c r="D223" i="8"/>
  <c r="I238" i="8" l="1"/>
  <c r="G238" i="8" s="1"/>
  <c r="J238" i="8"/>
  <c r="B223" i="8"/>
  <c r="D224" i="8"/>
  <c r="E224" i="8"/>
  <c r="I239" i="8" l="1"/>
  <c r="G239" i="8" s="1"/>
  <c r="J239" i="8"/>
  <c r="B224" i="8"/>
  <c r="D225" i="8"/>
  <c r="E225" i="8"/>
  <c r="I240" i="8" l="1"/>
  <c r="G240" i="8" s="1"/>
  <c r="J240" i="8"/>
  <c r="B225" i="8"/>
  <c r="D226" i="8"/>
  <c r="E226" i="8"/>
  <c r="I241" i="8" l="1"/>
  <c r="G241" i="8" s="1"/>
  <c r="J241" i="8"/>
  <c r="B226" i="8"/>
  <c r="E227" i="8"/>
  <c r="D227" i="8"/>
  <c r="I242" i="8" l="1"/>
  <c r="G242" i="8" s="1"/>
  <c r="J242" i="8"/>
  <c r="B227" i="8"/>
  <c r="D228" i="8"/>
  <c r="E228" i="8"/>
  <c r="I243" i="8" l="1"/>
  <c r="G243" i="8" s="1"/>
  <c r="J243" i="8"/>
  <c r="B228" i="8"/>
  <c r="E229" i="8"/>
  <c r="D229" i="8"/>
  <c r="I244" i="8" l="1"/>
  <c r="G244" i="8" s="1"/>
  <c r="J244" i="8"/>
  <c r="B229" i="8"/>
  <c r="E230" i="8"/>
  <c r="D230" i="8"/>
  <c r="I245" i="8" l="1"/>
  <c r="G245" i="8" s="1"/>
  <c r="J245" i="8"/>
  <c r="B230" i="8"/>
  <c r="D231" i="8"/>
  <c r="E231" i="8"/>
  <c r="J246" i="8" l="1"/>
  <c r="I246" i="8"/>
  <c r="G246" i="8" s="1"/>
  <c r="B231" i="8"/>
  <c r="D232" i="8"/>
  <c r="E232" i="8"/>
  <c r="J247" i="8" l="1"/>
  <c r="I247" i="8"/>
  <c r="G247" i="8" s="1"/>
  <c r="B232" i="8"/>
  <c r="D233" i="8"/>
  <c r="E233" i="8"/>
  <c r="J248" i="8" l="1"/>
  <c r="I248" i="8"/>
  <c r="G248" i="8" s="1"/>
  <c r="B233" i="8"/>
  <c r="D234" i="8"/>
  <c r="G25" i="11" s="1"/>
  <c r="E234" i="8"/>
  <c r="H25" i="11" s="1"/>
  <c r="I249" i="8" l="1"/>
  <c r="G249" i="8" s="1"/>
  <c r="J249" i="8"/>
  <c r="B234" i="8"/>
  <c r="E25" i="11" s="1"/>
  <c r="D235" i="8"/>
  <c r="E235" i="8"/>
  <c r="I250" i="8" l="1"/>
  <c r="G250" i="8" s="1"/>
  <c r="J250" i="8"/>
  <c r="B235" i="8"/>
  <c r="D236" i="8"/>
  <c r="E236" i="8"/>
  <c r="I251" i="8" l="1"/>
  <c r="G251" i="8" s="1"/>
  <c r="J251" i="8"/>
  <c r="B236" i="8"/>
  <c r="D237" i="8"/>
  <c r="E237" i="8"/>
  <c r="I252" i="8" l="1"/>
  <c r="G252" i="8" s="1"/>
  <c r="J252" i="8"/>
  <c r="B237" i="8"/>
  <c r="D238" i="8"/>
  <c r="E238" i="8"/>
  <c r="I253" i="8" l="1"/>
  <c r="G253" i="8" s="1"/>
  <c r="J253" i="8"/>
  <c r="B238" i="8"/>
  <c r="D239" i="8"/>
  <c r="E239" i="8"/>
  <c r="I254" i="8" l="1"/>
  <c r="G254" i="8" s="1"/>
  <c r="J254" i="8"/>
  <c r="B239" i="8"/>
  <c r="D240" i="8"/>
  <c r="E240" i="8"/>
  <c r="J255" i="8" l="1"/>
  <c r="I255" i="8"/>
  <c r="B240" i="8"/>
  <c r="D241" i="8"/>
  <c r="E241" i="8"/>
  <c r="G255" i="8" l="1"/>
  <c r="I256" i="8"/>
  <c r="G256" i="8" s="1"/>
  <c r="J256" i="8"/>
  <c r="B241" i="8"/>
  <c r="D242" i="8"/>
  <c r="E242" i="8"/>
  <c r="I257" i="8" l="1"/>
  <c r="J257" i="8"/>
  <c r="B242" i="8"/>
  <c r="D243" i="8"/>
  <c r="E243" i="8"/>
  <c r="G257" i="8" l="1"/>
  <c r="J258" i="8"/>
  <c r="I258" i="8"/>
  <c r="G258" i="8" s="1"/>
  <c r="B243" i="8"/>
  <c r="D244" i="8"/>
  <c r="E244" i="8"/>
  <c r="J259" i="8" l="1"/>
  <c r="I259" i="8"/>
  <c r="B244" i="8"/>
  <c r="E245" i="8"/>
  <c r="D245" i="8"/>
  <c r="G259" i="8" l="1"/>
  <c r="J260" i="8"/>
  <c r="I260" i="8"/>
  <c r="G260" i="8" s="1"/>
  <c r="B245" i="8"/>
  <c r="D246" i="8"/>
  <c r="G26" i="11" s="1"/>
  <c r="E246" i="8"/>
  <c r="H26" i="11" s="1"/>
  <c r="J261" i="8" l="1"/>
  <c r="I261" i="8"/>
  <c r="G261" i="8" s="1"/>
  <c r="B246" i="8"/>
  <c r="E26" i="11" s="1"/>
  <c r="D247" i="8"/>
  <c r="E247" i="8"/>
  <c r="J262" i="8" l="1"/>
  <c r="I262" i="8"/>
  <c r="B247" i="8"/>
  <c r="D248" i="8"/>
  <c r="E248" i="8"/>
  <c r="G262" i="8" l="1"/>
  <c r="J263" i="8"/>
  <c r="I263" i="8"/>
  <c r="G263" i="8" s="1"/>
  <c r="B248" i="8"/>
  <c r="D249" i="8"/>
  <c r="E249" i="8"/>
  <c r="J264" i="8" l="1"/>
  <c r="I264" i="8"/>
  <c r="G264" i="8" s="1"/>
  <c r="B249" i="8"/>
  <c r="D250" i="8"/>
  <c r="E250" i="8"/>
  <c r="I265" i="8" l="1"/>
  <c r="G265" i="8" s="1"/>
  <c r="J265" i="8"/>
  <c r="B250" i="8"/>
  <c r="D251" i="8"/>
  <c r="E251" i="8"/>
  <c r="J266" i="8" l="1"/>
  <c r="I266" i="8"/>
  <c r="G266" i="8" s="1"/>
  <c r="B251" i="8"/>
  <c r="D252" i="8"/>
  <c r="E252" i="8"/>
  <c r="J267" i="8" l="1"/>
  <c r="I267" i="8"/>
  <c r="G267" i="8" s="1"/>
  <c r="B252" i="8"/>
  <c r="D253" i="8"/>
  <c r="E253" i="8"/>
  <c r="J268" i="8" l="1"/>
  <c r="I268" i="8"/>
  <c r="G268" i="8" s="1"/>
  <c r="B253" i="8"/>
  <c r="E254" i="8"/>
  <c r="D254" i="8"/>
  <c r="J269" i="8" l="1"/>
  <c r="I269" i="8"/>
  <c r="G269" i="8" s="1"/>
  <c r="B254" i="8"/>
  <c r="D255" i="8"/>
  <c r="E255" i="8"/>
  <c r="J270" i="8" l="1"/>
  <c r="I270" i="8"/>
  <c r="G270" i="8" s="1"/>
  <c r="B255" i="8"/>
  <c r="E256" i="8"/>
  <c r="D256" i="8"/>
  <c r="I271" i="8" l="1"/>
  <c r="G271" i="8" s="1"/>
  <c r="J271" i="8"/>
  <c r="B256" i="8"/>
  <c r="D257" i="8"/>
  <c r="E257" i="8"/>
  <c r="J272" i="8" l="1"/>
  <c r="I272" i="8"/>
  <c r="G272" i="8" s="1"/>
  <c r="B257" i="8"/>
  <c r="D258" i="8"/>
  <c r="G27" i="11" s="1"/>
  <c r="E258" i="8"/>
  <c r="H27" i="11" s="1"/>
  <c r="J273" i="8" l="1"/>
  <c r="I273" i="8"/>
  <c r="G273" i="8" s="1"/>
  <c r="B258" i="8"/>
  <c r="E27" i="11" s="1"/>
  <c r="E259" i="8"/>
  <c r="D259" i="8"/>
  <c r="J274" i="8" l="1"/>
  <c r="I274" i="8"/>
  <c r="G274" i="8" s="1"/>
  <c r="B259" i="8"/>
  <c r="E260" i="8"/>
  <c r="D260" i="8"/>
  <c r="J275" i="8" l="1"/>
  <c r="I275" i="8"/>
  <c r="G275" i="8" s="1"/>
  <c r="B260" i="8"/>
  <c r="E261" i="8"/>
  <c r="D261" i="8"/>
  <c r="J276" i="8" l="1"/>
  <c r="I276" i="8"/>
  <c r="G276" i="8" s="1"/>
  <c r="B261" i="8"/>
  <c r="D262" i="8"/>
  <c r="E262" i="8"/>
  <c r="J277" i="8" l="1"/>
  <c r="I277" i="8"/>
  <c r="G277" i="8" s="1"/>
  <c r="B262" i="8"/>
  <c r="E263" i="8"/>
  <c r="D263" i="8"/>
  <c r="J278" i="8" l="1"/>
  <c r="I278" i="8"/>
  <c r="G278" i="8" s="1"/>
  <c r="B263" i="8"/>
  <c r="E264" i="8"/>
  <c r="D264" i="8"/>
  <c r="I279" i="8" l="1"/>
  <c r="G279" i="8" s="1"/>
  <c r="J279" i="8"/>
  <c r="B264" i="8"/>
  <c r="E265" i="8"/>
  <c r="D265" i="8"/>
  <c r="J280" i="8" l="1"/>
  <c r="I280" i="8"/>
  <c r="G280" i="8" s="1"/>
  <c r="B265" i="8"/>
  <c r="E266" i="8"/>
  <c r="D266" i="8"/>
  <c r="J281" i="8" l="1"/>
  <c r="I281" i="8"/>
  <c r="G281" i="8" s="1"/>
  <c r="B266" i="8"/>
  <c r="E267" i="8"/>
  <c r="D267" i="8"/>
  <c r="J282" i="8" l="1"/>
  <c r="I282" i="8"/>
  <c r="G282" i="8" s="1"/>
  <c r="B267" i="8"/>
  <c r="E268" i="8"/>
  <c r="D268" i="8"/>
  <c r="I283" i="8" l="1"/>
  <c r="G283" i="8" s="1"/>
  <c r="J283" i="8"/>
  <c r="B268" i="8"/>
  <c r="E269" i="8"/>
  <c r="D269" i="8"/>
  <c r="J284" i="8" l="1"/>
  <c r="I284" i="8"/>
  <c r="G284" i="8" s="1"/>
  <c r="B269" i="8"/>
  <c r="E270" i="8"/>
  <c r="H28" i="11" s="1"/>
  <c r="D270" i="8"/>
  <c r="G28" i="11" s="1"/>
  <c r="J285" i="8" l="1"/>
  <c r="I285" i="8"/>
  <c r="G285" i="8" s="1"/>
  <c r="B270" i="8"/>
  <c r="E28" i="11" s="1"/>
  <c r="E271" i="8"/>
  <c r="D271" i="8"/>
  <c r="J286" i="8" l="1"/>
  <c r="I286" i="8"/>
  <c r="G286" i="8" s="1"/>
  <c r="B271" i="8"/>
  <c r="E272" i="8"/>
  <c r="D272" i="8"/>
  <c r="J287" i="8" l="1"/>
  <c r="I287" i="8"/>
  <c r="G287" i="8" s="1"/>
  <c r="B272" i="8"/>
  <c r="E273" i="8"/>
  <c r="D273" i="8"/>
  <c r="J288" i="8" l="1"/>
  <c r="I288" i="8"/>
  <c r="G288" i="8" s="1"/>
  <c r="B273" i="8"/>
  <c r="E274" i="8"/>
  <c r="D274" i="8"/>
  <c r="J289" i="8" l="1"/>
  <c r="I289" i="8"/>
  <c r="G289" i="8" s="1"/>
  <c r="B274" i="8"/>
  <c r="E275" i="8"/>
  <c r="D275" i="8"/>
  <c r="J290" i="8" l="1"/>
  <c r="I290" i="8"/>
  <c r="G290" i="8" s="1"/>
  <c r="B275" i="8"/>
  <c r="E276" i="8"/>
  <c r="D276" i="8"/>
  <c r="J291" i="8" l="1"/>
  <c r="I291" i="8"/>
  <c r="G291" i="8" s="1"/>
  <c r="B276" i="8"/>
  <c r="E277" i="8"/>
  <c r="D277" i="8"/>
  <c r="J292" i="8" l="1"/>
  <c r="I292" i="8"/>
  <c r="G292" i="8" s="1"/>
  <c r="B277" i="8"/>
  <c r="E278" i="8"/>
  <c r="D278" i="8"/>
  <c r="J293" i="8" l="1"/>
  <c r="I293" i="8"/>
  <c r="G293" i="8" s="1"/>
  <c r="B278" i="8"/>
  <c r="E279" i="8"/>
  <c r="D279" i="8"/>
  <c r="J294" i="8" l="1"/>
  <c r="I294" i="8"/>
  <c r="G294" i="8" s="1"/>
  <c r="B279" i="8"/>
  <c r="E280" i="8"/>
  <c r="D280" i="8"/>
  <c r="J295" i="8" l="1"/>
  <c r="I295" i="8"/>
  <c r="G295" i="8" s="1"/>
  <c r="B280" i="8"/>
  <c r="E281" i="8"/>
  <c r="D281" i="8"/>
  <c r="J296" i="8" l="1"/>
  <c r="I296" i="8"/>
  <c r="G296" i="8" s="1"/>
  <c r="B281" i="8"/>
  <c r="E282" i="8"/>
  <c r="H29" i="11" s="1"/>
  <c r="D282" i="8"/>
  <c r="G29" i="11" s="1"/>
  <c r="J297" i="8" l="1"/>
  <c r="I297" i="8"/>
  <c r="G297" i="8" s="1"/>
  <c r="B282" i="8"/>
  <c r="E29" i="11" s="1"/>
  <c r="E283" i="8"/>
  <c r="D283" i="8"/>
  <c r="J298" i="8" l="1"/>
  <c r="I298" i="8"/>
  <c r="G298" i="8" s="1"/>
  <c r="B283" i="8"/>
  <c r="E284" i="8"/>
  <c r="D284" i="8"/>
  <c r="J299" i="8" l="1"/>
  <c r="I299" i="8"/>
  <c r="G299" i="8" s="1"/>
  <c r="B284" i="8"/>
  <c r="D285" i="8"/>
  <c r="E285" i="8"/>
  <c r="J300" i="8" l="1"/>
  <c r="I300" i="8"/>
  <c r="G300" i="8" s="1"/>
  <c r="B285" i="8"/>
  <c r="E286" i="8"/>
  <c r="D286" i="8"/>
  <c r="J301" i="8" l="1"/>
  <c r="I301" i="8"/>
  <c r="G301" i="8" s="1"/>
  <c r="B286" i="8"/>
  <c r="E287" i="8"/>
  <c r="D287" i="8"/>
  <c r="J302" i="8" l="1"/>
  <c r="I302" i="8"/>
  <c r="G302" i="8" s="1"/>
  <c r="B287" i="8"/>
  <c r="E288" i="8"/>
  <c r="D288" i="8"/>
  <c r="J303" i="8" l="1"/>
  <c r="I303" i="8"/>
  <c r="G303" i="8" s="1"/>
  <c r="B288" i="8"/>
  <c r="E289" i="8"/>
  <c r="D289" i="8"/>
  <c r="I304" i="8" l="1"/>
  <c r="G304" i="8" s="1"/>
  <c r="J304" i="8"/>
  <c r="B289" i="8"/>
  <c r="E290" i="8"/>
  <c r="D290" i="8"/>
  <c r="J305" i="8" l="1"/>
  <c r="I305" i="8"/>
  <c r="G305" i="8" s="1"/>
  <c r="B290" i="8"/>
  <c r="E291" i="8"/>
  <c r="D291" i="8"/>
  <c r="J306" i="8" l="1"/>
  <c r="I306" i="8"/>
  <c r="G306" i="8" s="1"/>
  <c r="B291" i="8"/>
  <c r="E292" i="8"/>
  <c r="D292" i="8"/>
  <c r="I307" i="8" l="1"/>
  <c r="G307" i="8" s="1"/>
  <c r="J307" i="8"/>
  <c r="B292" i="8"/>
  <c r="E293" i="8"/>
  <c r="D293" i="8"/>
  <c r="J308" i="8" l="1"/>
  <c r="I308" i="8"/>
  <c r="G308" i="8" s="1"/>
  <c r="B293" i="8"/>
  <c r="E294" i="8"/>
  <c r="H30" i="11" s="1"/>
  <c r="D294" i="8"/>
  <c r="G30" i="11" s="1"/>
  <c r="J309" i="8" l="1"/>
  <c r="I309" i="8"/>
  <c r="G309" i="8" s="1"/>
  <c r="B294" i="8"/>
  <c r="E30" i="11" s="1"/>
  <c r="E295" i="8"/>
  <c r="D295" i="8"/>
  <c r="J310" i="8" l="1"/>
  <c r="I310" i="8"/>
  <c r="G310" i="8" s="1"/>
  <c r="B295" i="8"/>
  <c r="E296" i="8"/>
  <c r="D296" i="8"/>
  <c r="J311" i="8" l="1"/>
  <c r="I311" i="8"/>
  <c r="G311" i="8" s="1"/>
  <c r="B296" i="8"/>
  <c r="E297" i="8"/>
  <c r="D297" i="8"/>
  <c r="J312" i="8" l="1"/>
  <c r="I312" i="8"/>
  <c r="G312" i="8" s="1"/>
  <c r="B297" i="8"/>
  <c r="E298" i="8"/>
  <c r="D298" i="8"/>
  <c r="J313" i="8" l="1"/>
  <c r="I313" i="8"/>
  <c r="G313" i="8" s="1"/>
  <c r="B298" i="8"/>
  <c r="E299" i="8"/>
  <c r="D299" i="8"/>
  <c r="J314" i="8" l="1"/>
  <c r="I314" i="8"/>
  <c r="G314" i="8" s="1"/>
  <c r="B299" i="8"/>
  <c r="E300" i="8"/>
  <c r="D300" i="8"/>
  <c r="I315" i="8" l="1"/>
  <c r="G315" i="8" s="1"/>
  <c r="J315" i="8"/>
  <c r="B300" i="8"/>
  <c r="D301" i="8"/>
  <c r="E301" i="8"/>
  <c r="I316" i="8" l="1"/>
  <c r="G316" i="8" s="1"/>
  <c r="J316" i="8"/>
  <c r="B301" i="8"/>
  <c r="E302" i="8"/>
  <c r="D302" i="8"/>
  <c r="J317" i="8" l="1"/>
  <c r="I317" i="8"/>
  <c r="G317" i="8" s="1"/>
  <c r="B302" i="8"/>
  <c r="E303" i="8"/>
  <c r="D303" i="8"/>
  <c r="I318" i="8" l="1"/>
  <c r="G318" i="8" s="1"/>
  <c r="J318" i="8"/>
  <c r="B303" i="8"/>
  <c r="E304" i="8"/>
  <c r="D304" i="8"/>
  <c r="J319" i="8" l="1"/>
  <c r="I319" i="8"/>
  <c r="G319" i="8" s="1"/>
  <c r="B304" i="8"/>
  <c r="E305" i="8"/>
  <c r="D305" i="8"/>
  <c r="I320" i="8" l="1"/>
  <c r="G320" i="8" s="1"/>
  <c r="J320" i="8"/>
  <c r="B305" i="8"/>
  <c r="E306" i="8"/>
  <c r="H31" i="11" s="1"/>
  <c r="D306" i="8"/>
  <c r="G31" i="11" s="1"/>
  <c r="J321" i="8" l="1"/>
  <c r="I321" i="8"/>
  <c r="G321" i="8" s="1"/>
  <c r="B306" i="8"/>
  <c r="E31" i="11" s="1"/>
  <c r="E307" i="8"/>
  <c r="D307" i="8"/>
  <c r="I322" i="8" l="1"/>
  <c r="G322" i="8" s="1"/>
  <c r="J322" i="8"/>
  <c r="B307" i="8"/>
  <c r="E308" i="8"/>
  <c r="D308" i="8"/>
  <c r="J323" i="8" l="1"/>
  <c r="I323" i="8"/>
  <c r="G323" i="8" s="1"/>
  <c r="B308" i="8"/>
  <c r="E309" i="8"/>
  <c r="D309" i="8"/>
  <c r="I324" i="8" l="1"/>
  <c r="G324" i="8" s="1"/>
  <c r="J324" i="8"/>
  <c r="B309" i="8"/>
  <c r="E310" i="8"/>
  <c r="D310" i="8"/>
  <c r="J325" i="8" l="1"/>
  <c r="I325" i="8"/>
  <c r="G325" i="8" s="1"/>
  <c r="B310" i="8"/>
  <c r="E311" i="8"/>
  <c r="D311" i="8"/>
  <c r="J326" i="8" l="1"/>
  <c r="I326" i="8"/>
  <c r="G326" i="8" s="1"/>
  <c r="B311" i="8"/>
  <c r="E312" i="8"/>
  <c r="D312" i="8"/>
  <c r="I327" i="8" l="1"/>
  <c r="G327" i="8" s="1"/>
  <c r="J327" i="8"/>
  <c r="B312" i="8"/>
  <c r="E313" i="8"/>
  <c r="D313" i="8"/>
  <c r="I328" i="8" l="1"/>
  <c r="G328" i="8" s="1"/>
  <c r="J328" i="8"/>
  <c r="B313" i="8"/>
  <c r="E314" i="8"/>
  <c r="D314" i="8"/>
  <c r="J329" i="8" l="1"/>
  <c r="I329" i="8"/>
  <c r="G329" i="8" s="1"/>
  <c r="B314" i="8"/>
  <c r="E315" i="8"/>
  <c r="D315" i="8"/>
  <c r="I330" i="8" l="1"/>
  <c r="G330" i="8" s="1"/>
  <c r="J330" i="8"/>
  <c r="B315" i="8"/>
  <c r="E316" i="8"/>
  <c r="D316" i="8"/>
  <c r="I331" i="8" l="1"/>
  <c r="G331" i="8" s="1"/>
  <c r="J331" i="8"/>
  <c r="B316" i="8"/>
  <c r="E317" i="8"/>
  <c r="D317" i="8"/>
  <c r="I332" i="8" l="1"/>
  <c r="G332" i="8" s="1"/>
  <c r="J332" i="8"/>
  <c r="B317" i="8"/>
  <c r="E318" i="8"/>
  <c r="H32" i="11" s="1"/>
  <c r="D318" i="8"/>
  <c r="G32" i="11" s="1"/>
  <c r="I333" i="8" l="1"/>
  <c r="G333" i="8" s="1"/>
  <c r="J333" i="8"/>
  <c r="B318" i="8"/>
  <c r="E32" i="11" s="1"/>
  <c r="E319" i="8"/>
  <c r="D319" i="8"/>
  <c r="J334" i="8" l="1"/>
  <c r="I334" i="8"/>
  <c r="G334" i="8" s="1"/>
  <c r="B319" i="8"/>
  <c r="E320" i="8"/>
  <c r="D320" i="8"/>
  <c r="I335" i="8" l="1"/>
  <c r="G335" i="8" s="1"/>
  <c r="J335" i="8"/>
  <c r="B320" i="8"/>
  <c r="E321" i="8"/>
  <c r="D321" i="8"/>
  <c r="I336" i="8" l="1"/>
  <c r="G336" i="8" s="1"/>
  <c r="J336" i="8"/>
  <c r="B321" i="8"/>
  <c r="D322" i="8"/>
  <c r="E322" i="8"/>
  <c r="J337" i="8" l="1"/>
  <c r="I337" i="8"/>
  <c r="G337" i="8" s="1"/>
  <c r="B322" i="8"/>
  <c r="E323" i="8"/>
  <c r="D323" i="8"/>
  <c r="I338" i="8" l="1"/>
  <c r="G338" i="8" s="1"/>
  <c r="J338" i="8"/>
  <c r="B323" i="8"/>
  <c r="E324" i="8"/>
  <c r="D324" i="8"/>
  <c r="J339" i="8" l="1"/>
  <c r="I339" i="8"/>
  <c r="G339" i="8" s="1"/>
  <c r="B324" i="8"/>
  <c r="E325" i="8"/>
  <c r="D325" i="8"/>
  <c r="I340" i="8" l="1"/>
  <c r="G340" i="8" s="1"/>
  <c r="J340" i="8"/>
  <c r="B325" i="8"/>
  <c r="E326" i="8"/>
  <c r="D326" i="8"/>
  <c r="I341" i="8" l="1"/>
  <c r="G341" i="8" s="1"/>
  <c r="J341" i="8"/>
  <c r="B326" i="8"/>
  <c r="E327" i="8"/>
  <c r="D327" i="8"/>
  <c r="I342" i="8" l="1"/>
  <c r="G342" i="8" s="1"/>
  <c r="J342" i="8"/>
  <c r="B327" i="8"/>
  <c r="E328" i="8"/>
  <c r="D328" i="8"/>
  <c r="I343" i="8" l="1"/>
  <c r="G343" i="8" s="1"/>
  <c r="J343" i="8"/>
  <c r="B328" i="8"/>
  <c r="D329" i="8"/>
  <c r="E329" i="8"/>
  <c r="I344" i="8" l="1"/>
  <c r="G344" i="8" s="1"/>
  <c r="J344" i="8"/>
  <c r="B329" i="8"/>
  <c r="E330" i="8"/>
  <c r="H33" i="11" s="1"/>
  <c r="D330" i="8"/>
  <c r="G33" i="11" s="1"/>
  <c r="I345" i="8" l="1"/>
  <c r="G345" i="8" s="1"/>
  <c r="J345" i="8"/>
  <c r="B330" i="8"/>
  <c r="E33" i="11" s="1"/>
  <c r="D331" i="8"/>
  <c r="E331" i="8"/>
  <c r="J346" i="8" l="1"/>
  <c r="I346" i="8"/>
  <c r="G346" i="8" s="1"/>
  <c r="B331" i="8"/>
  <c r="E332" i="8"/>
  <c r="D332" i="8"/>
  <c r="I347" i="8" l="1"/>
  <c r="G347" i="8" s="1"/>
  <c r="J347" i="8"/>
  <c r="B332" i="8"/>
  <c r="E333" i="8"/>
  <c r="D333" i="8"/>
  <c r="I348" i="8" l="1"/>
  <c r="G348" i="8" s="1"/>
  <c r="J348" i="8"/>
  <c r="B333" i="8"/>
  <c r="E334" i="8"/>
  <c r="D334" i="8"/>
  <c r="J349" i="8" l="1"/>
  <c r="I349" i="8"/>
  <c r="G349" i="8" s="1"/>
  <c r="B334" i="8"/>
  <c r="E335" i="8"/>
  <c r="D335" i="8"/>
  <c r="I350" i="8" l="1"/>
  <c r="G350" i="8" s="1"/>
  <c r="J350" i="8"/>
  <c r="B335" i="8"/>
  <c r="E336" i="8"/>
  <c r="D336" i="8"/>
  <c r="I351" i="8" l="1"/>
  <c r="G351" i="8" s="1"/>
  <c r="J351" i="8"/>
  <c r="B336" i="8"/>
  <c r="E337" i="8"/>
  <c r="D337" i="8"/>
  <c r="I352" i="8" l="1"/>
  <c r="G352" i="8" s="1"/>
  <c r="J352" i="8"/>
  <c r="B337" i="8"/>
  <c r="D338" i="8"/>
  <c r="E338" i="8"/>
  <c r="J353" i="8" l="1"/>
  <c r="I353" i="8"/>
  <c r="G353" i="8" s="1"/>
  <c r="B338" i="8"/>
  <c r="E339" i="8"/>
  <c r="D339" i="8"/>
  <c r="I354" i="8" l="1"/>
  <c r="G354" i="8" s="1"/>
  <c r="J354" i="8"/>
  <c r="B339" i="8"/>
  <c r="D340" i="8"/>
  <c r="E340" i="8"/>
  <c r="I355" i="8" l="1"/>
  <c r="G355" i="8" s="1"/>
  <c r="J355" i="8"/>
  <c r="B340" i="8"/>
  <c r="D341" i="8"/>
  <c r="E341" i="8"/>
  <c r="J356" i="8" l="1"/>
  <c r="I356" i="8"/>
  <c r="G356" i="8" s="1"/>
  <c r="B341" i="8"/>
  <c r="D342" i="8"/>
  <c r="G34" i="11" s="1"/>
  <c r="E342" i="8"/>
  <c r="H34" i="11" s="1"/>
  <c r="I357" i="8" l="1"/>
  <c r="G357" i="8" s="1"/>
  <c r="J357" i="8"/>
  <c r="B342" i="8"/>
  <c r="E34" i="11" s="1"/>
  <c r="D343" i="8"/>
  <c r="E343" i="8"/>
  <c r="I358" i="8" l="1"/>
  <c r="G358" i="8" s="1"/>
  <c r="J358" i="8"/>
  <c r="B343" i="8"/>
  <c r="D344" i="8"/>
  <c r="E344" i="8"/>
  <c r="I359" i="8" l="1"/>
  <c r="G359" i="8" s="1"/>
  <c r="J359" i="8"/>
  <c r="B344" i="8"/>
  <c r="D345" i="8"/>
  <c r="E345" i="8"/>
  <c r="I360" i="8" l="1"/>
  <c r="G360" i="8" s="1"/>
  <c r="J360" i="8"/>
  <c r="B345" i="8"/>
  <c r="D346" i="8"/>
  <c r="E346" i="8"/>
  <c r="I361" i="8" l="1"/>
  <c r="G361" i="8" s="1"/>
  <c r="J361" i="8"/>
  <c r="B346" i="8"/>
  <c r="D347" i="8"/>
  <c r="E347" i="8"/>
  <c r="J362" i="8" l="1"/>
  <c r="I362" i="8"/>
  <c r="G362" i="8" s="1"/>
  <c r="B347" i="8"/>
  <c r="D348" i="8"/>
  <c r="E348" i="8"/>
  <c r="I363" i="8" l="1"/>
  <c r="G363" i="8" s="1"/>
  <c r="J363" i="8"/>
  <c r="B348" i="8"/>
  <c r="D349" i="8"/>
  <c r="E349" i="8"/>
  <c r="J364" i="8" l="1"/>
  <c r="I364" i="8"/>
  <c r="G364" i="8" s="1"/>
  <c r="B349" i="8"/>
  <c r="D350" i="8"/>
  <c r="E350" i="8"/>
  <c r="I365" i="8" l="1"/>
  <c r="G365" i="8" s="1"/>
  <c r="J365" i="8"/>
  <c r="B350" i="8"/>
  <c r="D351" i="8"/>
  <c r="E351" i="8"/>
  <c r="I366" i="8" l="1"/>
  <c r="J366" i="8"/>
  <c r="B351" i="8"/>
  <c r="D352" i="8"/>
  <c r="E352" i="8"/>
  <c r="I367" i="8" l="1"/>
  <c r="J367" i="8"/>
  <c r="H37" i="11" s="1"/>
  <c r="G366" i="8"/>
  <c r="I427" i="8"/>
  <c r="H428" i="8" s="1"/>
  <c r="B352" i="8"/>
  <c r="D353" i="8"/>
  <c r="E353" i="8"/>
  <c r="G367" i="8" l="1"/>
  <c r="E37" i="11" s="1"/>
  <c r="G37" i="11"/>
  <c r="I368" i="8"/>
  <c r="J368" i="8"/>
  <c r="H38" i="11" s="1"/>
  <c r="B353" i="8"/>
  <c r="D354" i="8"/>
  <c r="G35" i="11" s="1"/>
  <c r="E354" i="8"/>
  <c r="H35" i="11" s="1"/>
  <c r="G368" i="8" l="1"/>
  <c r="E38" i="11" s="1"/>
  <c r="G38" i="11"/>
  <c r="I369" i="8"/>
  <c r="J369" i="8"/>
  <c r="H39" i="11" s="1"/>
  <c r="B354" i="8"/>
  <c r="E35" i="11" s="1"/>
  <c r="E355" i="8"/>
  <c r="D355" i="8"/>
  <c r="G369" i="8" l="1"/>
  <c r="E39" i="11" s="1"/>
  <c r="G39" i="11"/>
  <c r="J370" i="8"/>
  <c r="H40" i="11" s="1"/>
  <c r="I370" i="8"/>
  <c r="B355" i="8"/>
  <c r="D356" i="8"/>
  <c r="E356" i="8"/>
  <c r="G370" i="8" l="1"/>
  <c r="E40" i="11" s="1"/>
  <c r="G40" i="11"/>
  <c r="I371" i="8"/>
  <c r="J371" i="8"/>
  <c r="H41" i="11" s="1"/>
  <c r="B356" i="8"/>
  <c r="D357" i="8"/>
  <c r="E357" i="8"/>
  <c r="G371" i="8" l="1"/>
  <c r="E41" i="11" s="1"/>
  <c r="G41" i="11"/>
  <c r="I372" i="8"/>
  <c r="G372" i="8" s="1"/>
  <c r="J372" i="8"/>
  <c r="B357" i="8"/>
  <c r="D358" i="8"/>
  <c r="E358" i="8"/>
  <c r="I373" i="8" l="1"/>
  <c r="G373" i="8" s="1"/>
  <c r="J373" i="8"/>
  <c r="B358" i="8"/>
  <c r="D359" i="8"/>
  <c r="E359" i="8"/>
  <c r="J374" i="8" l="1"/>
  <c r="I374" i="8"/>
  <c r="G374" i="8" s="1"/>
  <c r="B359" i="8"/>
  <c r="E360" i="8"/>
  <c r="D360" i="8"/>
  <c r="J375" i="8" l="1"/>
  <c r="I375" i="8"/>
  <c r="G375" i="8" s="1"/>
  <c r="B360" i="8"/>
  <c r="D361" i="8"/>
  <c r="E361" i="8"/>
  <c r="J376" i="8" l="1"/>
  <c r="I376" i="8"/>
  <c r="G376" i="8" s="1"/>
  <c r="B361" i="8"/>
  <c r="E362" i="8"/>
  <c r="D362" i="8"/>
  <c r="I377" i="8" l="1"/>
  <c r="G377" i="8" s="1"/>
  <c r="J377" i="8"/>
  <c r="B362" i="8"/>
  <c r="E363" i="8"/>
  <c r="D363" i="8"/>
  <c r="I378" i="8" l="1"/>
  <c r="G378" i="8" s="1"/>
  <c r="J378" i="8"/>
  <c r="B363" i="8"/>
  <c r="D364" i="8"/>
  <c r="E364" i="8"/>
  <c r="I379" i="8" l="1"/>
  <c r="G379" i="8" s="1"/>
  <c r="J379" i="8"/>
  <c r="B364" i="8"/>
  <c r="E365" i="8"/>
  <c r="D365" i="8"/>
  <c r="I380" i="8" l="1"/>
  <c r="G380" i="8" s="1"/>
  <c r="J380" i="8"/>
  <c r="B365" i="8"/>
  <c r="D366" i="8"/>
  <c r="G36" i="11" s="1"/>
  <c r="E366" i="8"/>
  <c r="I381" i="8" l="1"/>
  <c r="G381" i="8" s="1"/>
  <c r="J381" i="8"/>
  <c r="H36" i="11"/>
  <c r="E367" i="8"/>
  <c r="D367" i="8"/>
  <c r="B367" i="8" s="1"/>
  <c r="B366" i="8"/>
  <c r="E36" i="11" s="1"/>
  <c r="D427" i="8"/>
  <c r="I382" i="8" l="1"/>
  <c r="G382" i="8" s="1"/>
  <c r="J382" i="8"/>
  <c r="D368" i="8"/>
  <c r="B368" i="8" s="1"/>
  <c r="E368" i="8"/>
  <c r="C428" i="8"/>
  <c r="D369" i="8" l="1"/>
  <c r="B369" i="8" s="1"/>
  <c r="E369" i="8"/>
  <c r="I383" i="8"/>
  <c r="G383" i="8" s="1"/>
  <c r="J383" i="8"/>
  <c r="M8" i="8"/>
  <c r="I384" i="8" l="1"/>
  <c r="G384" i="8" s="1"/>
  <c r="J384" i="8"/>
  <c r="E370" i="8"/>
  <c r="D370" i="8"/>
  <c r="B370" i="8" s="1"/>
  <c r="O8" i="8"/>
  <c r="D371" i="8" l="1"/>
  <c r="B371" i="8" s="1"/>
  <c r="E371" i="8"/>
  <c r="I385" i="8"/>
  <c r="G385" i="8" s="1"/>
  <c r="J385" i="8"/>
  <c r="N9" i="8"/>
  <c r="I386" i="8" l="1"/>
  <c r="G386" i="8" s="1"/>
  <c r="J386" i="8"/>
  <c r="D372" i="8"/>
  <c r="B372" i="8" s="1"/>
  <c r="E372" i="8"/>
  <c r="M9" i="8"/>
  <c r="D373" i="8" l="1"/>
  <c r="B373" i="8" s="1"/>
  <c r="E373" i="8"/>
  <c r="I387" i="8"/>
  <c r="G387" i="8" s="1"/>
  <c r="J387" i="8"/>
  <c r="O9" i="8"/>
  <c r="I388" i="8" l="1"/>
  <c r="G388" i="8" s="1"/>
  <c r="J388" i="8"/>
  <c r="D374" i="8"/>
  <c r="B374" i="8" s="1"/>
  <c r="E374" i="8"/>
  <c r="N10" i="8"/>
  <c r="D375" i="8" l="1"/>
  <c r="B375" i="8" s="1"/>
  <c r="E375" i="8"/>
  <c r="I389" i="8"/>
  <c r="G389" i="8" s="1"/>
  <c r="J389" i="8"/>
  <c r="M10" i="8"/>
  <c r="D376" i="8" l="1"/>
  <c r="B376" i="8" s="1"/>
  <c r="E376" i="8"/>
  <c r="I390" i="8"/>
  <c r="G390" i="8" s="1"/>
  <c r="J390" i="8"/>
  <c r="O10" i="8"/>
  <c r="I391" i="8" l="1"/>
  <c r="G391" i="8" s="1"/>
  <c r="J391" i="8"/>
  <c r="D377" i="8"/>
  <c r="B377" i="8" s="1"/>
  <c r="E377" i="8"/>
  <c r="N11" i="8"/>
  <c r="E378" i="8" l="1"/>
  <c r="D378" i="8"/>
  <c r="B378" i="8" s="1"/>
  <c r="I392" i="8"/>
  <c r="G392" i="8" s="1"/>
  <c r="J392" i="8"/>
  <c r="M11" i="8"/>
  <c r="I393" i="8" l="1"/>
  <c r="G393" i="8" s="1"/>
  <c r="J393" i="8"/>
  <c r="D379" i="8"/>
  <c r="B379" i="8" s="1"/>
  <c r="E379" i="8"/>
  <c r="O11" i="8"/>
  <c r="E380" i="8" l="1"/>
  <c r="D380" i="8"/>
  <c r="B380" i="8" s="1"/>
  <c r="I394" i="8"/>
  <c r="G394" i="8" s="1"/>
  <c r="J394" i="8"/>
  <c r="N12" i="8"/>
  <c r="I395" i="8" l="1"/>
  <c r="G395" i="8" s="1"/>
  <c r="J395" i="8"/>
  <c r="D381" i="8"/>
  <c r="B381" i="8" s="1"/>
  <c r="E381" i="8"/>
  <c r="M12" i="8"/>
  <c r="E382" i="8" l="1"/>
  <c r="D382" i="8"/>
  <c r="B382" i="8" s="1"/>
  <c r="I396" i="8"/>
  <c r="G396" i="8" s="1"/>
  <c r="J396" i="8"/>
  <c r="O12" i="8"/>
  <c r="I397" i="8" l="1"/>
  <c r="G397" i="8" s="1"/>
  <c r="J397" i="8"/>
  <c r="D383" i="8"/>
  <c r="B383" i="8" s="1"/>
  <c r="E383" i="8"/>
  <c r="N13" i="8"/>
  <c r="E384" i="8" l="1"/>
  <c r="D384" i="8"/>
  <c r="B384" i="8" s="1"/>
  <c r="I398" i="8"/>
  <c r="G398" i="8" s="1"/>
  <c r="J398" i="8"/>
  <c r="M13" i="8"/>
  <c r="I399" i="8" l="1"/>
  <c r="G399" i="8" s="1"/>
  <c r="J399" i="8"/>
  <c r="D385" i="8"/>
  <c r="B385" i="8" s="1"/>
  <c r="E385" i="8"/>
  <c r="O13" i="8"/>
  <c r="E386" i="8" l="1"/>
  <c r="D386" i="8"/>
  <c r="B386" i="8" s="1"/>
  <c r="I400" i="8"/>
  <c r="G400" i="8" s="1"/>
  <c r="J400" i="8"/>
  <c r="N14" i="8"/>
  <c r="I401" i="8" l="1"/>
  <c r="G401" i="8" s="1"/>
  <c r="J401" i="8"/>
  <c r="D387" i="8"/>
  <c r="B387" i="8" s="1"/>
  <c r="E387" i="8"/>
  <c r="M14" i="8"/>
  <c r="E388" i="8" l="1"/>
  <c r="D388" i="8"/>
  <c r="B388" i="8" s="1"/>
  <c r="I402" i="8"/>
  <c r="G402" i="8" s="1"/>
  <c r="J402" i="8"/>
  <c r="O14" i="8"/>
  <c r="I403" i="8" l="1"/>
  <c r="G403" i="8" s="1"/>
  <c r="J403" i="8"/>
  <c r="D389" i="8"/>
  <c r="B389" i="8" s="1"/>
  <c r="E389" i="8"/>
  <c r="N15" i="8"/>
  <c r="E390" i="8" l="1"/>
  <c r="D390" i="8"/>
  <c r="B390" i="8" s="1"/>
  <c r="I404" i="8"/>
  <c r="G404" i="8" s="1"/>
  <c r="J404" i="8"/>
  <c r="M15" i="8"/>
  <c r="J405" i="8" l="1"/>
  <c r="I405" i="8"/>
  <c r="G405" i="8" s="1"/>
  <c r="D391" i="8"/>
  <c r="B391" i="8" s="1"/>
  <c r="E391" i="8"/>
  <c r="O15" i="8"/>
  <c r="D392" i="8" l="1"/>
  <c r="B392" i="8" s="1"/>
  <c r="E392" i="8"/>
  <c r="J406" i="8"/>
  <c r="I406" i="8"/>
  <c r="G406" i="8" s="1"/>
  <c r="N16" i="8"/>
  <c r="I407" i="8" l="1"/>
  <c r="G407" i="8" s="1"/>
  <c r="J407" i="8"/>
  <c r="D393" i="8"/>
  <c r="B393" i="8" s="1"/>
  <c r="E393" i="8"/>
  <c r="M16" i="8"/>
  <c r="E394" i="8" l="1"/>
  <c r="D394" i="8"/>
  <c r="B394" i="8" s="1"/>
  <c r="I408" i="8"/>
  <c r="G408" i="8" s="1"/>
  <c r="J408" i="8"/>
  <c r="O16" i="8"/>
  <c r="I409" i="8" l="1"/>
  <c r="G409" i="8" s="1"/>
  <c r="J409" i="8"/>
  <c r="D395" i="8"/>
  <c r="B395" i="8" s="1"/>
  <c r="E395" i="8"/>
  <c r="N17" i="8"/>
  <c r="E396" i="8" l="1"/>
  <c r="D396" i="8"/>
  <c r="B396" i="8" s="1"/>
  <c r="I410" i="8"/>
  <c r="G410" i="8" s="1"/>
  <c r="J410" i="8"/>
  <c r="M17" i="8"/>
  <c r="I411" i="8" l="1"/>
  <c r="G411" i="8" s="1"/>
  <c r="J411" i="8"/>
  <c r="D397" i="8"/>
  <c r="B397" i="8" s="1"/>
  <c r="E397" i="8"/>
  <c r="O17" i="8"/>
  <c r="J412" i="8" l="1"/>
  <c r="I412" i="8"/>
  <c r="G412" i="8" s="1"/>
  <c r="E398" i="8"/>
  <c r="D398" i="8"/>
  <c r="B398" i="8" s="1"/>
  <c r="N18" i="8"/>
  <c r="D399" i="8" l="1"/>
  <c r="B399" i="8" s="1"/>
  <c r="E399" i="8"/>
  <c r="I413" i="8"/>
  <c r="G413" i="8" s="1"/>
  <c r="J413" i="8"/>
  <c r="M18" i="8"/>
  <c r="E400" i="8" l="1"/>
  <c r="D400" i="8"/>
  <c r="B400" i="8" s="1"/>
  <c r="I414" i="8"/>
  <c r="G414" i="8" s="1"/>
  <c r="J414" i="8"/>
  <c r="O18" i="8"/>
  <c r="F7" i="11"/>
  <c r="I415" i="8" l="1"/>
  <c r="G415" i="8" s="1"/>
  <c r="J415" i="8"/>
  <c r="D401" i="8"/>
  <c r="B401" i="8" s="1"/>
  <c r="E401" i="8"/>
  <c r="M19" i="8"/>
  <c r="H7" i="11"/>
  <c r="N19" i="8"/>
  <c r="I416" i="8" l="1"/>
  <c r="G416" i="8" s="1"/>
  <c r="J416" i="8"/>
  <c r="E402" i="8"/>
  <c r="D402" i="8"/>
  <c r="B402" i="8" s="1"/>
  <c r="O19" i="8"/>
  <c r="N20" i="8" s="1"/>
  <c r="L19" i="8"/>
  <c r="E403" i="8" l="1"/>
  <c r="D403" i="8"/>
  <c r="B403" i="8" s="1"/>
  <c r="I417" i="8"/>
  <c r="G417" i="8" s="1"/>
  <c r="J417" i="8"/>
  <c r="L20" i="8"/>
  <c r="I418" i="8" l="1"/>
  <c r="G418" i="8" s="1"/>
  <c r="J418" i="8"/>
  <c r="E404" i="8"/>
  <c r="D404" i="8"/>
  <c r="B404" i="8" s="1"/>
  <c r="M20" i="8"/>
  <c r="L21" i="8"/>
  <c r="I419" i="8" l="1"/>
  <c r="G419" i="8" s="1"/>
  <c r="J419" i="8"/>
  <c r="D405" i="8"/>
  <c r="B405" i="8" s="1"/>
  <c r="E405" i="8"/>
  <c r="L22" i="8"/>
  <c r="O20" i="8"/>
  <c r="E406" i="8" l="1"/>
  <c r="D406" i="8"/>
  <c r="B406" i="8" s="1"/>
  <c r="I420" i="8"/>
  <c r="G420" i="8" s="1"/>
  <c r="J420" i="8"/>
  <c r="N21" i="8"/>
  <c r="L23" i="8"/>
  <c r="I421" i="8" l="1"/>
  <c r="G421" i="8" s="1"/>
  <c r="J421" i="8"/>
  <c r="E407" i="8"/>
  <c r="D407" i="8"/>
  <c r="B407" i="8" s="1"/>
  <c r="M21" i="8"/>
  <c r="L24" i="8"/>
  <c r="I422" i="8" l="1"/>
  <c r="G422" i="8" s="1"/>
  <c r="J422" i="8"/>
  <c r="E408" i="8"/>
  <c r="D408" i="8"/>
  <c r="B408" i="8" s="1"/>
  <c r="L25" i="8"/>
  <c r="O21" i="8"/>
  <c r="D409" i="8" l="1"/>
  <c r="B409" i="8" s="1"/>
  <c r="E409" i="8"/>
  <c r="I423" i="8"/>
  <c r="G423" i="8" s="1"/>
  <c r="J423" i="8"/>
  <c r="N22" i="8"/>
  <c r="L26" i="8"/>
  <c r="J424" i="8" l="1"/>
  <c r="I424" i="8"/>
  <c r="G424" i="8" s="1"/>
  <c r="E410" i="8"/>
  <c r="D410" i="8"/>
  <c r="B410" i="8" s="1"/>
  <c r="M22" i="8"/>
  <c r="L27" i="8"/>
  <c r="D411" i="8" l="1"/>
  <c r="B411" i="8" s="1"/>
  <c r="E411" i="8"/>
  <c r="J425" i="8"/>
  <c r="I425" i="8"/>
  <c r="G425" i="8" s="1"/>
  <c r="L28" i="8"/>
  <c r="O22" i="8"/>
  <c r="I426" i="8" l="1"/>
  <c r="G426" i="8" s="1"/>
  <c r="J426" i="8"/>
  <c r="D412" i="8"/>
  <c r="B412" i="8" s="1"/>
  <c r="E412" i="8"/>
  <c r="L29" i="8"/>
  <c r="N23" i="8"/>
  <c r="D413" i="8" l="1"/>
  <c r="B413" i="8" s="1"/>
  <c r="E413" i="8"/>
  <c r="M23" i="8"/>
  <c r="L30" i="8"/>
  <c r="D414" i="8" l="1"/>
  <c r="B414" i="8" s="1"/>
  <c r="E414" i="8"/>
  <c r="E8" i="11"/>
  <c r="O23" i="8"/>
  <c r="D415" i="8" l="1"/>
  <c r="B415" i="8" s="1"/>
  <c r="E415" i="8"/>
  <c r="N24" i="8"/>
  <c r="D416" i="8" l="1"/>
  <c r="B416" i="8" s="1"/>
  <c r="E416" i="8"/>
  <c r="M24" i="8"/>
  <c r="E417" i="8" l="1"/>
  <c r="D417" i="8"/>
  <c r="B417" i="8" s="1"/>
  <c r="O24" i="8"/>
  <c r="D418" i="8" l="1"/>
  <c r="B418" i="8" s="1"/>
  <c r="E418" i="8"/>
  <c r="N25" i="8"/>
  <c r="E419" i="8" l="1"/>
  <c r="D419" i="8"/>
  <c r="B419" i="8" s="1"/>
  <c r="M25" i="8"/>
  <c r="D420" i="8" l="1"/>
  <c r="B420" i="8" s="1"/>
  <c r="E420" i="8"/>
  <c r="O25" i="8"/>
  <c r="D421" i="8" l="1"/>
  <c r="B421" i="8" s="1"/>
  <c r="E421" i="8"/>
  <c r="N26" i="8"/>
  <c r="E422" i="8" l="1"/>
  <c r="D422" i="8"/>
  <c r="B422" i="8" s="1"/>
  <c r="M26" i="8"/>
  <c r="D423" i="8" l="1"/>
  <c r="B423" i="8" s="1"/>
  <c r="E423" i="8"/>
  <c r="O26" i="8"/>
  <c r="D424" i="8" l="1"/>
  <c r="B424" i="8" s="1"/>
  <c r="E424" i="8"/>
  <c r="N27" i="8"/>
  <c r="D425" i="8" l="1"/>
  <c r="B425" i="8" s="1"/>
  <c r="E425" i="8"/>
  <c r="M27" i="8"/>
  <c r="D426" i="8" l="1"/>
  <c r="B426" i="8" s="1"/>
  <c r="E426" i="8"/>
  <c r="O27" i="8"/>
  <c r="N28" i="8" l="1"/>
  <c r="M28" i="8" l="1"/>
  <c r="O28" i="8" l="1"/>
  <c r="N29" i="8" l="1"/>
  <c r="M29" i="8" l="1"/>
  <c r="O29" i="8" l="1"/>
  <c r="N30" i="8" l="1"/>
  <c r="M30" i="8" l="1"/>
  <c r="O30" i="8" l="1"/>
  <c r="F8" i="11"/>
  <c r="M31" i="8" l="1"/>
  <c r="H8" i="11"/>
  <c r="N31" i="8"/>
  <c r="O31" i="8" l="1"/>
  <c r="L31" i="8"/>
  <c r="L32" i="8" l="1"/>
  <c r="N32" i="8"/>
  <c r="L33" i="8" l="1"/>
  <c r="M32" i="8"/>
  <c r="O32" i="8" l="1"/>
  <c r="L34" i="8"/>
  <c r="N33" i="8" l="1"/>
  <c r="L35" i="8"/>
  <c r="M33" i="8" l="1"/>
  <c r="L36" i="8"/>
  <c r="O33" i="8" l="1"/>
  <c r="L37" i="8"/>
  <c r="L38" i="8" l="1"/>
  <c r="N34" i="8"/>
  <c r="M34" i="8" l="1"/>
  <c r="L39" i="8"/>
  <c r="L40" i="8" l="1"/>
  <c r="O34" i="8"/>
  <c r="N35" i="8" l="1"/>
  <c r="L41" i="8"/>
  <c r="L42" i="8" l="1"/>
  <c r="M35" i="8"/>
  <c r="O35" i="8" l="1"/>
  <c r="E9" i="11"/>
  <c r="N36" i="8" l="1"/>
  <c r="M36" i="8" l="1"/>
  <c r="O36" i="8" l="1"/>
  <c r="N37" i="8" l="1"/>
  <c r="M37" i="8" l="1"/>
  <c r="O37" i="8" l="1"/>
  <c r="N38" i="8" l="1"/>
  <c r="M38" i="8" l="1"/>
  <c r="O38" i="8" l="1"/>
  <c r="N39" i="8" l="1"/>
  <c r="M39" i="8" l="1"/>
  <c r="O39" i="8" l="1"/>
  <c r="N40" i="8" l="1"/>
  <c r="M40" i="8" l="1"/>
  <c r="O40" i="8" l="1"/>
  <c r="N41" i="8" l="1"/>
  <c r="M41" i="8" l="1"/>
  <c r="O41" i="8" l="1"/>
  <c r="N42" i="8" l="1"/>
  <c r="M42" i="8" l="1"/>
  <c r="O42" i="8" l="1"/>
  <c r="F9" i="11"/>
  <c r="M43" i="8" l="1"/>
  <c r="H9" i="11"/>
  <c r="N43" i="8"/>
  <c r="O43" i="8" l="1"/>
  <c r="L43" i="8"/>
  <c r="L44" i="8" l="1"/>
  <c r="N44" i="8"/>
  <c r="L45" i="8" l="1"/>
  <c r="M44" i="8"/>
  <c r="O44" i="8" l="1"/>
  <c r="L46" i="8"/>
  <c r="L47" i="8" l="1"/>
  <c r="N45" i="8"/>
  <c r="M45" i="8" l="1"/>
  <c r="L48" i="8"/>
  <c r="L49" i="8" l="1"/>
  <c r="O45" i="8"/>
  <c r="N46" i="8" l="1"/>
  <c r="L50" i="8"/>
  <c r="L51" i="8" l="1"/>
  <c r="M46" i="8"/>
  <c r="O46" i="8" l="1"/>
  <c r="L52" i="8"/>
  <c r="L53" i="8" l="1"/>
  <c r="N47" i="8"/>
  <c r="M47" i="8" l="1"/>
  <c r="L54" i="8"/>
  <c r="E10" i="11" l="1"/>
  <c r="O47" i="8"/>
  <c r="N48" i="8" l="1"/>
  <c r="M48" i="8" l="1"/>
  <c r="O48" i="8" l="1"/>
  <c r="N49" i="8" l="1"/>
  <c r="M49" i="8" l="1"/>
  <c r="O49" i="8" l="1"/>
  <c r="N50" i="8" l="1"/>
  <c r="M50" i="8" l="1"/>
  <c r="O50" i="8" l="1"/>
  <c r="N51" i="8" l="1"/>
  <c r="M51" i="8" l="1"/>
  <c r="O51" i="8" l="1"/>
  <c r="N52" i="8" l="1"/>
  <c r="M52" i="8" l="1"/>
  <c r="O52" i="8" l="1"/>
  <c r="N53" i="8" l="1"/>
  <c r="M53" i="8" l="1"/>
  <c r="O53" i="8" l="1"/>
  <c r="N54" i="8" l="1"/>
  <c r="M54" i="8" l="1"/>
  <c r="O54" i="8" l="1"/>
  <c r="F10" i="11"/>
  <c r="M55" i="8" l="1"/>
  <c r="H10" i="11"/>
  <c r="N55" i="8"/>
  <c r="O55" i="8" l="1"/>
  <c r="L55" i="8"/>
  <c r="L56" i="8" l="1"/>
  <c r="N56" i="8"/>
  <c r="L57" i="8" l="1"/>
  <c r="M56" i="8"/>
  <c r="O56" i="8" l="1"/>
  <c r="L58" i="8"/>
  <c r="L59" i="8" l="1"/>
  <c r="N57" i="8"/>
  <c r="M57" i="8" l="1"/>
  <c r="L60" i="8"/>
  <c r="L61" i="8" l="1"/>
  <c r="O57" i="8"/>
  <c r="N58" i="8" l="1"/>
  <c r="L62" i="8"/>
  <c r="L63" i="8" l="1"/>
  <c r="M58" i="8"/>
  <c r="O58" i="8" l="1"/>
  <c r="L64" i="8"/>
  <c r="L65" i="8" l="1"/>
  <c r="N59" i="8"/>
  <c r="L66" i="8" l="1"/>
  <c r="M59" i="8"/>
  <c r="O59" i="8" l="1"/>
  <c r="E11" i="11"/>
  <c r="N60" i="8" l="1"/>
  <c r="M60" i="8" l="1"/>
  <c r="O60" i="8" l="1"/>
  <c r="N61" i="8" l="1"/>
  <c r="M61" i="8" l="1"/>
  <c r="O61" i="8" l="1"/>
  <c r="N62" i="8" l="1"/>
  <c r="M62" i="8" l="1"/>
  <c r="O62" i="8" l="1"/>
  <c r="N63" i="8" l="1"/>
  <c r="M63" i="8" l="1"/>
  <c r="O63" i="8" l="1"/>
  <c r="N64" i="8" l="1"/>
  <c r="M64" i="8" l="1"/>
  <c r="O64" i="8" l="1"/>
  <c r="N65" i="8" l="1"/>
  <c r="M65" i="8" l="1"/>
  <c r="O65" i="8" l="1"/>
  <c r="N66" i="8" l="1"/>
  <c r="M66" i="8" l="1"/>
  <c r="O66" i="8" l="1"/>
  <c r="F11" i="11"/>
  <c r="M67" i="8" l="1"/>
  <c r="H11" i="11"/>
  <c r="N67" i="8"/>
  <c r="L67" i="8" l="1"/>
  <c r="O67" i="8"/>
  <c r="N68" i="8" l="1"/>
  <c r="L68" i="8"/>
  <c r="L69" i="8" l="1"/>
  <c r="M68" i="8"/>
  <c r="O68" i="8" l="1"/>
  <c r="L70" i="8"/>
  <c r="L71" i="8" l="1"/>
  <c r="N69" i="8"/>
  <c r="M69" i="8" l="1"/>
  <c r="L72" i="8"/>
  <c r="L73" i="8" l="1"/>
  <c r="O69" i="8"/>
  <c r="N70" i="8" l="1"/>
  <c r="L74" i="8"/>
  <c r="M70" i="8" l="1"/>
  <c r="L75" i="8"/>
  <c r="O70" i="8" l="1"/>
  <c r="L76" i="8"/>
  <c r="N71" i="8" l="1"/>
  <c r="L77" i="8"/>
  <c r="L78" i="8" l="1"/>
  <c r="M71" i="8"/>
  <c r="O71" i="8" l="1"/>
  <c r="E12" i="11"/>
  <c r="N72" i="8" l="1"/>
  <c r="M72" i="8" l="1"/>
  <c r="O72" i="8" l="1"/>
  <c r="N73" i="8" l="1"/>
  <c r="M73" i="8" l="1"/>
  <c r="O73" i="8" l="1"/>
  <c r="N74" i="8" l="1"/>
  <c r="M74" i="8" l="1"/>
  <c r="O74" i="8" l="1"/>
  <c r="N75" i="8" l="1"/>
  <c r="M75" i="8" l="1"/>
  <c r="O75" i="8" l="1"/>
  <c r="N76" i="8" l="1"/>
  <c r="M76" i="8" l="1"/>
  <c r="O76" i="8" l="1"/>
  <c r="N77" i="8" l="1"/>
  <c r="M77" i="8" l="1"/>
  <c r="O77" i="8" l="1"/>
  <c r="N78" i="8" l="1"/>
  <c r="M78" i="8" l="1"/>
  <c r="O78" i="8" l="1"/>
  <c r="F12" i="11"/>
  <c r="M79" i="8" l="1"/>
  <c r="H12" i="11"/>
  <c r="N79" i="8"/>
  <c r="L79" i="8" l="1"/>
  <c r="O79" i="8"/>
  <c r="N80" i="8" l="1"/>
  <c r="L80" i="8"/>
  <c r="L81" i="8" l="1"/>
  <c r="M80" i="8"/>
  <c r="O80" i="8" l="1"/>
  <c r="L82" i="8"/>
  <c r="L83" i="8" l="1"/>
  <c r="N81" i="8"/>
  <c r="M81" i="8" l="1"/>
  <c r="L84" i="8"/>
  <c r="L85" i="8" l="1"/>
  <c r="O81" i="8"/>
  <c r="N82" i="8" l="1"/>
  <c r="L86" i="8"/>
  <c r="L87" i="8" l="1"/>
  <c r="M82" i="8"/>
  <c r="O82" i="8" l="1"/>
  <c r="L88" i="8"/>
  <c r="N83" i="8" l="1"/>
  <c r="L89" i="8"/>
  <c r="M83" i="8" l="1"/>
  <c r="L90" i="8"/>
  <c r="E13" i="11" l="1"/>
  <c r="O83" i="8"/>
  <c r="N84" i="8" l="1"/>
  <c r="M84" i="8" l="1"/>
  <c r="O84" i="8" l="1"/>
  <c r="N85" i="8" l="1"/>
  <c r="M85" i="8" l="1"/>
  <c r="O85" i="8" l="1"/>
  <c r="N86" i="8" l="1"/>
  <c r="M86" i="8" l="1"/>
  <c r="O86" i="8" l="1"/>
  <c r="N87" i="8" l="1"/>
  <c r="M87" i="8" l="1"/>
  <c r="O87" i="8" l="1"/>
  <c r="N88" i="8" l="1"/>
  <c r="M88" i="8" l="1"/>
  <c r="O88" i="8" l="1"/>
  <c r="N89" i="8" l="1"/>
  <c r="M89" i="8" l="1"/>
  <c r="O89" i="8" l="1"/>
  <c r="N90" i="8" l="1"/>
  <c r="M90" i="8" l="1"/>
  <c r="O90" i="8" l="1"/>
  <c r="F13" i="11"/>
  <c r="M91" i="8" l="1"/>
  <c r="H13" i="11"/>
  <c r="N91" i="8"/>
  <c r="O91" i="8" l="1"/>
  <c r="L91" i="8"/>
  <c r="L92" i="8" l="1"/>
  <c r="N92" i="8"/>
  <c r="M92" i="8" l="1"/>
  <c r="L93" i="8"/>
  <c r="L94" i="8" l="1"/>
  <c r="O92" i="8"/>
  <c r="N93" i="8" l="1"/>
  <c r="L95" i="8"/>
  <c r="L96" i="8" l="1"/>
  <c r="M93" i="8"/>
  <c r="O93" i="8" l="1"/>
  <c r="L97" i="8"/>
  <c r="L98" i="8" l="1"/>
  <c r="N94" i="8"/>
  <c r="L99" i="8" l="1"/>
  <c r="M94" i="8"/>
  <c r="O94" i="8" l="1"/>
  <c r="L100" i="8"/>
  <c r="N95" i="8" l="1"/>
  <c r="L101" i="8"/>
  <c r="M95" i="8" l="1"/>
  <c r="L102" i="8"/>
  <c r="O95" i="8" l="1"/>
  <c r="E14" i="11"/>
  <c r="N96" i="8" l="1"/>
  <c r="M96" i="8" l="1"/>
  <c r="O96" i="8" l="1"/>
  <c r="N97" i="8" l="1"/>
  <c r="M97" i="8" l="1"/>
  <c r="O97" i="8" l="1"/>
  <c r="N98" i="8" l="1"/>
  <c r="M98" i="8" l="1"/>
  <c r="O98" i="8" l="1"/>
  <c r="N99" i="8" l="1"/>
  <c r="M99" i="8" l="1"/>
  <c r="O99" i="8" l="1"/>
  <c r="N100" i="8" l="1"/>
  <c r="M100" i="8" l="1"/>
  <c r="O100" i="8" l="1"/>
  <c r="N101" i="8" l="1"/>
  <c r="M101" i="8" l="1"/>
  <c r="O101" i="8" l="1"/>
  <c r="N102" i="8" l="1"/>
  <c r="M102" i="8" l="1"/>
  <c r="O102" i="8" l="1"/>
  <c r="F14" i="11"/>
  <c r="M103" i="8" l="1"/>
  <c r="H14" i="11"/>
  <c r="N103" i="8"/>
  <c r="L103" i="8" l="1"/>
  <c r="O103" i="8"/>
  <c r="N104" i="8" l="1"/>
  <c r="L104" i="8"/>
  <c r="L105" i="8" l="1"/>
  <c r="M104" i="8"/>
  <c r="L106" i="8" l="1"/>
  <c r="O104" i="8"/>
  <c r="N105" i="8" l="1"/>
  <c r="L107" i="8"/>
  <c r="L108" i="8" l="1"/>
  <c r="M105" i="8"/>
  <c r="O105" i="8" l="1"/>
  <c r="L109" i="8"/>
  <c r="N106" i="8" l="1"/>
  <c r="L110" i="8"/>
  <c r="M106" i="8" l="1"/>
  <c r="L111" i="8"/>
  <c r="O106" i="8" l="1"/>
  <c r="L112" i="8"/>
  <c r="L113" i="8" l="1"/>
  <c r="N107" i="8"/>
  <c r="M107" i="8" l="1"/>
  <c r="L114" i="8"/>
  <c r="E15" i="11" l="1"/>
  <c r="O107" i="8"/>
  <c r="N108" i="8" l="1"/>
  <c r="M108" i="8" l="1"/>
  <c r="O108" i="8" l="1"/>
  <c r="N109" i="8" l="1"/>
  <c r="M109" i="8" l="1"/>
  <c r="O109" i="8" l="1"/>
  <c r="N110" i="8" l="1"/>
  <c r="M110" i="8" l="1"/>
  <c r="O110" i="8" l="1"/>
  <c r="N111" i="8" l="1"/>
  <c r="M111" i="8" l="1"/>
  <c r="O111" i="8" l="1"/>
  <c r="N112" i="8" l="1"/>
  <c r="M112" i="8" l="1"/>
  <c r="O112" i="8" l="1"/>
  <c r="N113" i="8" l="1"/>
  <c r="M113" i="8" l="1"/>
  <c r="O113" i="8" l="1"/>
  <c r="N114" i="8" l="1"/>
  <c r="M114" i="8" l="1"/>
  <c r="O114" i="8" l="1"/>
  <c r="F15" i="11"/>
  <c r="M115" i="8" l="1"/>
  <c r="H15" i="11"/>
  <c r="N115" i="8"/>
  <c r="L115" i="8" l="1"/>
  <c r="O115" i="8"/>
  <c r="N116" i="8" l="1"/>
  <c r="L116" i="8"/>
  <c r="L117" i="8" l="1"/>
  <c r="M116" i="8"/>
  <c r="O116" i="8" l="1"/>
  <c r="L118" i="8"/>
  <c r="L119" i="8" l="1"/>
  <c r="N117" i="8"/>
  <c r="M117" i="8" l="1"/>
  <c r="L120" i="8"/>
  <c r="L121" i="8" l="1"/>
  <c r="O117" i="8"/>
  <c r="N118" i="8" l="1"/>
  <c r="L122" i="8"/>
  <c r="L123" i="8" l="1"/>
  <c r="M118" i="8"/>
  <c r="O118" i="8" l="1"/>
  <c r="L124" i="8"/>
  <c r="N119" i="8" l="1"/>
  <c r="L125" i="8"/>
  <c r="M119" i="8" l="1"/>
  <c r="L126" i="8"/>
  <c r="E16" i="11" l="1"/>
  <c r="O119" i="8"/>
  <c r="N120" i="8" l="1"/>
  <c r="M120" i="8" l="1"/>
  <c r="O120" i="8" l="1"/>
  <c r="N121" i="8" l="1"/>
  <c r="M121" i="8" l="1"/>
  <c r="O121" i="8" l="1"/>
  <c r="N122" i="8" l="1"/>
  <c r="M122" i="8" l="1"/>
  <c r="O122" i="8" l="1"/>
  <c r="N123" i="8" l="1"/>
  <c r="M123" i="8" l="1"/>
  <c r="O123" i="8" l="1"/>
  <c r="N124" i="8" l="1"/>
  <c r="M124" i="8" l="1"/>
  <c r="O124" i="8" l="1"/>
  <c r="N125" i="8" l="1"/>
  <c r="M125" i="8" l="1"/>
  <c r="O125" i="8" l="1"/>
  <c r="N126" i="8" l="1"/>
  <c r="M126" i="8" l="1"/>
  <c r="O126" i="8" l="1"/>
  <c r="F16" i="11"/>
  <c r="M127" i="8" l="1"/>
  <c r="O127" i="8" s="1"/>
  <c r="N127" i="8"/>
  <c r="H16" i="11"/>
  <c r="N128" i="8" l="1"/>
  <c r="L127" i="8"/>
  <c r="L128" i="8" l="1"/>
  <c r="M128" i="8" l="1"/>
  <c r="L129" i="8"/>
  <c r="O128" i="8" l="1"/>
  <c r="L130" i="8"/>
  <c r="N129" i="8" l="1"/>
  <c r="M129" i="8" s="1"/>
  <c r="L131" i="8"/>
  <c r="O129" i="8" l="1"/>
  <c r="N130" i="8" s="1"/>
  <c r="M130" i="8" s="1"/>
  <c r="L132" i="8"/>
  <c r="O130" i="8" l="1"/>
  <c r="L133" i="8"/>
  <c r="N131" i="8" l="1"/>
  <c r="M131" i="8" s="1"/>
  <c r="L134" i="8"/>
  <c r="O131" i="8" l="1"/>
  <c r="N132" i="8" s="1"/>
  <c r="M132" i="8" s="1"/>
  <c r="L135" i="8"/>
  <c r="O132" i="8" l="1"/>
  <c r="N133" i="8" s="1"/>
  <c r="M133" i="8" s="1"/>
  <c r="L136" i="8"/>
  <c r="O133" i="8" l="1"/>
  <c r="N134" i="8" s="1"/>
  <c r="M134" i="8" s="1"/>
  <c r="L137" i="8"/>
  <c r="O134" i="8" l="1"/>
  <c r="N135" i="8" s="1"/>
  <c r="M135" i="8" s="1"/>
  <c r="L138" i="8"/>
  <c r="O135" i="8" l="1"/>
  <c r="N136" i="8" s="1"/>
  <c r="M136" i="8" s="1"/>
  <c r="O136" i="8" l="1"/>
  <c r="N137" i="8" s="1"/>
  <c r="M137" i="8" s="1"/>
  <c r="O137" i="8" l="1"/>
  <c r="N138" i="8" s="1"/>
  <c r="M138" i="8" s="1"/>
  <c r="O138" i="8" s="1"/>
  <c r="M139" i="8" l="1"/>
  <c r="O139" i="8" s="1"/>
  <c r="N139" i="8"/>
  <c r="N140" i="8" l="1"/>
  <c r="L139" i="8"/>
  <c r="L140" i="8" s="1"/>
  <c r="L141" i="8" l="1"/>
  <c r="M140" i="8"/>
  <c r="O140" i="8" s="1"/>
  <c r="N141" i="8" l="1"/>
  <c r="M141" i="8" s="1"/>
  <c r="O141" i="8" s="1"/>
  <c r="L142" i="8"/>
  <c r="N142" i="8" l="1"/>
  <c r="M142" i="8" s="1"/>
  <c r="O142" i="8" s="1"/>
  <c r="L143" i="8"/>
  <c r="N143" i="8" l="1"/>
  <c r="M143" i="8" s="1"/>
  <c r="L144" i="8"/>
  <c r="O143" i="8" l="1"/>
  <c r="L145" i="8"/>
  <c r="L146" i="8" l="1"/>
  <c r="N144" i="8"/>
  <c r="M144" i="8" s="1"/>
  <c r="O144" i="8" s="1"/>
  <c r="N145" i="8" l="1"/>
  <c r="M145" i="8" s="1"/>
  <c r="O145" i="8" s="1"/>
  <c r="L147" i="8"/>
  <c r="L148" i="8" l="1"/>
  <c r="N146" i="8"/>
  <c r="M146" i="8" s="1"/>
  <c r="O146" i="8" s="1"/>
  <c r="N147" i="8" l="1"/>
  <c r="M147" i="8" s="1"/>
  <c r="O147" i="8" s="1"/>
  <c r="L149" i="8"/>
  <c r="L150" i="8" l="1"/>
  <c r="N148" i="8"/>
  <c r="M148" i="8" s="1"/>
  <c r="O148" i="8" s="1"/>
  <c r="N149" i="8" l="1"/>
  <c r="M149" i="8" s="1"/>
  <c r="O149" i="8" s="1"/>
  <c r="N150" i="8" l="1"/>
  <c r="M150" i="8" s="1"/>
  <c r="O150" i="8" s="1"/>
  <c r="M151" i="8" l="1"/>
  <c r="O151" i="8" s="1"/>
  <c r="N151" i="8"/>
  <c r="N152" i="8" l="1"/>
  <c r="L151" i="8"/>
  <c r="L152" i="8" s="1"/>
  <c r="M152" i="8" l="1"/>
  <c r="O152" i="8" s="1"/>
  <c r="L153" i="8"/>
  <c r="L154" i="8" l="1"/>
  <c r="N153" i="8"/>
  <c r="M153" i="8" s="1"/>
  <c r="O153" i="8" l="1"/>
  <c r="L155" i="8"/>
  <c r="N154" i="8" l="1"/>
  <c r="M154" i="8" s="1"/>
  <c r="O154" i="8" s="1"/>
  <c r="L156" i="8"/>
  <c r="N155" i="8" l="1"/>
  <c r="M155" i="8" s="1"/>
  <c r="O155" i="8" s="1"/>
  <c r="L157" i="8"/>
  <c r="N156" i="8" l="1"/>
  <c r="M156" i="8" s="1"/>
  <c r="O156" i="8" s="1"/>
  <c r="L158" i="8"/>
  <c r="L159" i="8" l="1"/>
  <c r="N157" i="8"/>
  <c r="M157" i="8" s="1"/>
  <c r="O157" i="8" s="1"/>
  <c r="N158" i="8" l="1"/>
  <c r="M158" i="8" s="1"/>
  <c r="O158" i="8" s="1"/>
  <c r="L160" i="8"/>
  <c r="L161" i="8" l="1"/>
  <c r="N159" i="8"/>
  <c r="M159" i="8" s="1"/>
  <c r="O159" i="8" s="1"/>
  <c r="N160" i="8" l="1"/>
  <c r="M160" i="8" s="1"/>
  <c r="O160" i="8" s="1"/>
  <c r="L162" i="8"/>
  <c r="N161" i="8" l="1"/>
  <c r="M161" i="8" s="1"/>
  <c r="O161" i="8" s="1"/>
  <c r="N162" i="8" l="1"/>
  <c r="M162" i="8" s="1"/>
  <c r="O162" i="8" s="1"/>
  <c r="M163" i="8" l="1"/>
  <c r="N163" i="8"/>
  <c r="L163" i="8" l="1"/>
  <c r="L164" i="8" s="1"/>
  <c r="L165" i="8" s="1"/>
  <c r="O163" i="8"/>
  <c r="L166" i="8" l="1"/>
  <c r="N164" i="8"/>
  <c r="M164" i="8" s="1"/>
  <c r="O164" i="8" s="1"/>
  <c r="N165" i="8" l="1"/>
  <c r="M165" i="8" s="1"/>
  <c r="O165" i="8" s="1"/>
  <c r="L167" i="8"/>
  <c r="N166" i="8" l="1"/>
  <c r="M166" i="8" s="1"/>
  <c r="L168" i="8"/>
  <c r="L169" i="8" l="1"/>
  <c r="O166" i="8"/>
  <c r="N167" i="8" l="1"/>
  <c r="M167" i="8" s="1"/>
  <c r="L170" i="8"/>
  <c r="O167" i="8" l="1"/>
  <c r="N168" i="8" s="1"/>
  <c r="M168" i="8" s="1"/>
  <c r="O168" i="8" s="1"/>
  <c r="L171" i="8"/>
  <c r="N169" i="8" l="1"/>
  <c r="M169" i="8" s="1"/>
  <c r="O169" i="8" s="1"/>
  <c r="L172" i="8"/>
  <c r="L173" i="8" l="1"/>
  <c r="N170" i="8"/>
  <c r="M170" i="8" s="1"/>
  <c r="O170" i="8" s="1"/>
  <c r="N171" i="8" l="1"/>
  <c r="M171" i="8" s="1"/>
  <c r="O171" i="8" s="1"/>
  <c r="L174" i="8"/>
  <c r="N172" i="8" l="1"/>
  <c r="M172" i="8" s="1"/>
  <c r="O172" i="8" s="1"/>
  <c r="N173" i="8" l="1"/>
  <c r="M173" i="8" s="1"/>
  <c r="O173" i="8" s="1"/>
  <c r="N174" i="8" l="1"/>
  <c r="M174" i="8" s="1"/>
  <c r="O174" i="8" s="1"/>
  <c r="M175" i="8" l="1"/>
  <c r="N175" i="8"/>
  <c r="L175" i="8" l="1"/>
  <c r="L176" i="8" s="1"/>
  <c r="L177" i="8" s="1"/>
  <c r="O175" i="8"/>
  <c r="L178" i="8" l="1"/>
  <c r="N176" i="8"/>
  <c r="M176" i="8" l="1"/>
  <c r="O176" i="8" s="1"/>
  <c r="L179" i="8"/>
  <c r="L180" i="8" l="1"/>
  <c r="N177" i="8"/>
  <c r="M177" i="8" s="1"/>
  <c r="O177" i="8" s="1"/>
  <c r="N178" i="8" l="1"/>
  <c r="M178" i="8" s="1"/>
  <c r="O178" i="8" s="1"/>
  <c r="L181" i="8"/>
  <c r="L182" i="8" l="1"/>
  <c r="N179" i="8"/>
  <c r="M179" i="8" s="1"/>
  <c r="O179" i="8" s="1"/>
  <c r="N180" i="8" l="1"/>
  <c r="M180" i="8" s="1"/>
  <c r="O180" i="8" s="1"/>
  <c r="L183" i="8"/>
  <c r="L184" i="8" l="1"/>
  <c r="N181" i="8"/>
  <c r="M181" i="8" s="1"/>
  <c r="O181" i="8" s="1"/>
  <c r="N182" i="8" l="1"/>
  <c r="M182" i="8" s="1"/>
  <c r="O182" i="8" s="1"/>
  <c r="L185" i="8"/>
  <c r="L186" i="8" l="1"/>
  <c r="N183" i="8"/>
  <c r="M183" i="8" l="1"/>
  <c r="O183" i="8" s="1"/>
  <c r="N184" i="8" l="1"/>
  <c r="M184" i="8" l="1"/>
  <c r="O184" i="8" s="1"/>
  <c r="N185" i="8" l="1"/>
  <c r="M185" i="8" l="1"/>
  <c r="O185" i="8" s="1"/>
  <c r="N186" i="8" l="1"/>
  <c r="M186" i="8" l="1"/>
  <c r="O186" i="8" s="1"/>
  <c r="M187" i="8" l="1"/>
  <c r="O187" i="8" s="1"/>
  <c r="N187" i="8"/>
  <c r="N188" i="8" l="1"/>
  <c r="L187" i="8"/>
  <c r="L188" i="8" s="1"/>
  <c r="M188" i="8" l="1"/>
  <c r="O188" i="8" s="1"/>
  <c r="L189" i="8"/>
  <c r="L190" i="8" l="1"/>
  <c r="N189" i="8"/>
  <c r="M189" i="8" s="1"/>
  <c r="O189" i="8" s="1"/>
  <c r="N190" i="8" l="1"/>
  <c r="M190" i="8" s="1"/>
  <c r="O190" i="8" s="1"/>
  <c r="L191" i="8"/>
  <c r="N191" i="8" l="1"/>
  <c r="M191" i="8" s="1"/>
  <c r="O191" i="8" s="1"/>
  <c r="L192" i="8"/>
  <c r="N192" i="8" l="1"/>
  <c r="M192" i="8" s="1"/>
  <c r="O192" i="8" s="1"/>
  <c r="L193" i="8"/>
  <c r="N193" i="8" l="1"/>
  <c r="M193" i="8" s="1"/>
  <c r="O193" i="8" s="1"/>
  <c r="L194" i="8"/>
  <c r="N194" i="8" l="1"/>
  <c r="M194" i="8" s="1"/>
  <c r="O194" i="8" s="1"/>
  <c r="L195" i="8"/>
  <c r="N195" i="8" l="1"/>
  <c r="M195" i="8" s="1"/>
  <c r="O195" i="8" s="1"/>
  <c r="L196" i="8"/>
  <c r="N196" i="8" l="1"/>
  <c r="M196" i="8" s="1"/>
  <c r="O196" i="8" s="1"/>
  <c r="L197" i="8"/>
  <c r="N197" i="8" l="1"/>
  <c r="M197" i="8" s="1"/>
  <c r="O197" i="8" s="1"/>
  <c r="L198" i="8"/>
  <c r="N198" i="8" l="1"/>
  <c r="M198" i="8" s="1"/>
  <c r="O198" i="8" s="1"/>
  <c r="M199" i="8" l="1"/>
  <c r="O199" i="8" s="1"/>
  <c r="N199" i="8"/>
  <c r="N200" i="8" l="1"/>
  <c r="L199" i="8"/>
  <c r="L200" i="8" s="1"/>
  <c r="L201" i="8" l="1"/>
  <c r="M200" i="8"/>
  <c r="O200" i="8" s="1"/>
  <c r="L202" i="8" l="1"/>
  <c r="N201" i="8"/>
  <c r="M201" i="8" s="1"/>
  <c r="O201" i="8" s="1"/>
  <c r="N202" i="8" l="1"/>
  <c r="M202" i="8" s="1"/>
  <c r="O202" i="8" s="1"/>
  <c r="L203" i="8"/>
  <c r="N203" i="8" l="1"/>
  <c r="M203" i="8" s="1"/>
  <c r="O203" i="8" s="1"/>
  <c r="L204" i="8"/>
  <c r="N204" i="8" l="1"/>
  <c r="M204" i="8" s="1"/>
  <c r="O204" i="8" s="1"/>
  <c r="L205" i="8"/>
  <c r="N205" i="8" l="1"/>
  <c r="M205" i="8" s="1"/>
  <c r="O205" i="8" s="1"/>
  <c r="L206" i="8"/>
  <c r="N206" i="8" l="1"/>
  <c r="M206" i="8" s="1"/>
  <c r="O206" i="8" s="1"/>
  <c r="L207" i="8"/>
  <c r="N207" i="8" l="1"/>
  <c r="M207" i="8" s="1"/>
  <c r="O207" i="8" s="1"/>
  <c r="L208" i="8"/>
  <c r="N208" i="8" l="1"/>
  <c r="M208" i="8" s="1"/>
  <c r="O208" i="8" s="1"/>
  <c r="L209" i="8"/>
  <c r="N209" i="8" l="1"/>
  <c r="M209" i="8" s="1"/>
  <c r="O209" i="8" s="1"/>
  <c r="L210" i="8"/>
  <c r="N210" i="8" l="1"/>
  <c r="M210" i="8" s="1"/>
  <c r="O210" i="8" s="1"/>
  <c r="M211" i="8" l="1"/>
  <c r="O211" i="8" s="1"/>
  <c r="N211" i="8"/>
  <c r="N212" i="8" l="1"/>
  <c r="L211" i="8"/>
  <c r="L212" i="8" s="1"/>
  <c r="L213" i="8" l="1"/>
  <c r="M212" i="8"/>
  <c r="O212" i="8" s="1"/>
  <c r="N213" i="8" l="1"/>
  <c r="M213" i="8" s="1"/>
  <c r="O213" i="8" s="1"/>
  <c r="L214" i="8"/>
  <c r="N214" i="8" l="1"/>
  <c r="M214" i="8" s="1"/>
  <c r="O214" i="8" s="1"/>
  <c r="L215" i="8"/>
  <c r="N215" i="8" l="1"/>
  <c r="M215" i="8" s="1"/>
  <c r="O215" i="8" s="1"/>
  <c r="L216" i="8"/>
  <c r="N216" i="8" l="1"/>
  <c r="M216" i="8" s="1"/>
  <c r="O216" i="8" s="1"/>
  <c r="L217" i="8"/>
  <c r="N217" i="8" l="1"/>
  <c r="M217" i="8" s="1"/>
  <c r="O217" i="8" s="1"/>
  <c r="L218" i="8"/>
  <c r="N218" i="8" l="1"/>
  <c r="M218" i="8" s="1"/>
  <c r="O218" i="8" s="1"/>
  <c r="L219" i="8"/>
  <c r="N219" i="8" l="1"/>
  <c r="M219" i="8" s="1"/>
  <c r="O219" i="8" s="1"/>
  <c r="L220" i="8"/>
  <c r="N220" i="8" l="1"/>
  <c r="M220" i="8" s="1"/>
  <c r="O220" i="8" s="1"/>
  <c r="L221" i="8"/>
  <c r="N221" i="8" l="1"/>
  <c r="M221" i="8" s="1"/>
  <c r="O221" i="8" s="1"/>
  <c r="L222" i="8"/>
  <c r="N222" i="8" l="1"/>
  <c r="M222" i="8" s="1"/>
  <c r="O222" i="8" s="1"/>
  <c r="M223" i="8" l="1"/>
  <c r="O223" i="8" s="1"/>
  <c r="N223" i="8"/>
  <c r="N224" i="8" l="1"/>
  <c r="L223" i="8"/>
  <c r="L224" i="8" s="1"/>
  <c r="L225" i="8" l="1"/>
  <c r="M224" i="8"/>
  <c r="O224" i="8" s="1"/>
  <c r="N225" i="8" l="1"/>
  <c r="M225" i="8" s="1"/>
  <c r="O225" i="8" s="1"/>
  <c r="L226" i="8"/>
  <c r="N226" i="8" l="1"/>
  <c r="M226" i="8" s="1"/>
  <c r="O226" i="8" s="1"/>
  <c r="L227" i="8"/>
  <c r="N227" i="8" l="1"/>
  <c r="M227" i="8" s="1"/>
  <c r="O227" i="8" s="1"/>
  <c r="L228" i="8"/>
  <c r="N228" i="8" l="1"/>
  <c r="M228" i="8" s="1"/>
  <c r="O228" i="8" s="1"/>
  <c r="L229" i="8"/>
  <c r="N229" i="8" l="1"/>
  <c r="M229" i="8" s="1"/>
  <c r="O229" i="8" s="1"/>
  <c r="L230" i="8"/>
  <c r="N230" i="8" l="1"/>
  <c r="M230" i="8" s="1"/>
  <c r="O230" i="8" s="1"/>
  <c r="L231" i="8"/>
  <c r="N231" i="8" l="1"/>
  <c r="M231" i="8" s="1"/>
  <c r="O231" i="8" s="1"/>
  <c r="L232" i="8"/>
  <c r="N232" i="8" l="1"/>
  <c r="M232" i="8" s="1"/>
  <c r="O232" i="8" s="1"/>
  <c r="L233" i="8"/>
  <c r="N233" i="8" l="1"/>
  <c r="M233" i="8" s="1"/>
  <c r="O233" i="8" s="1"/>
  <c r="L234" i="8"/>
  <c r="N234" i="8" l="1"/>
  <c r="M234" i="8" s="1"/>
  <c r="O234" i="8" s="1"/>
  <c r="M235" i="8" l="1"/>
  <c r="N235" i="8"/>
  <c r="L235" i="8" l="1"/>
  <c r="L236" i="8" s="1"/>
  <c r="L237" i="8" s="1"/>
  <c r="O235" i="8"/>
  <c r="N236" i="8" l="1"/>
  <c r="L238" i="8"/>
  <c r="L239" i="8" l="1"/>
  <c r="M236" i="8"/>
  <c r="O236" i="8" s="1"/>
  <c r="N237" i="8" l="1"/>
  <c r="M237" i="8" s="1"/>
  <c r="O237" i="8" s="1"/>
  <c r="L240" i="8"/>
  <c r="N238" i="8" l="1"/>
  <c r="M238" i="8" s="1"/>
  <c r="O238" i="8" s="1"/>
  <c r="L241" i="8"/>
  <c r="N239" i="8" l="1"/>
  <c r="M239" i="8" s="1"/>
  <c r="O239" i="8" s="1"/>
  <c r="L242" i="8"/>
  <c r="N240" i="8" l="1"/>
  <c r="M240" i="8" s="1"/>
  <c r="O240" i="8" s="1"/>
  <c r="L243" i="8"/>
  <c r="N241" i="8" l="1"/>
  <c r="M241" i="8" s="1"/>
  <c r="O241" i="8" s="1"/>
  <c r="L244" i="8"/>
  <c r="N242" i="8" l="1"/>
  <c r="M242" i="8" s="1"/>
  <c r="O242" i="8" s="1"/>
  <c r="L245" i="8"/>
  <c r="L246" i="8" l="1"/>
  <c r="N243" i="8"/>
  <c r="M243" i="8" s="1"/>
  <c r="O243" i="8" s="1"/>
  <c r="N244" i="8" l="1"/>
  <c r="M244" i="8" s="1"/>
  <c r="O244" i="8" s="1"/>
  <c r="N245" i="8" l="1"/>
  <c r="M245" i="8" s="1"/>
  <c r="O245" i="8" s="1"/>
  <c r="N246" i="8" l="1"/>
  <c r="M246" i="8" s="1"/>
  <c r="O246" i="8" s="1"/>
  <c r="M247" i="8" l="1"/>
  <c r="O247" i="8" s="1"/>
  <c r="N247" i="8"/>
  <c r="N248" i="8" l="1"/>
  <c r="L247" i="8"/>
  <c r="L248" i="8" s="1"/>
  <c r="L249" i="8" l="1"/>
  <c r="M248" i="8"/>
  <c r="O248" i="8" s="1"/>
  <c r="N249" i="8" l="1"/>
  <c r="M249" i="8" s="1"/>
  <c r="O249" i="8" s="1"/>
  <c r="L250" i="8"/>
  <c r="N250" i="8" l="1"/>
  <c r="M250" i="8" s="1"/>
  <c r="O250" i="8" s="1"/>
  <c r="L251" i="8"/>
  <c r="N251" i="8" l="1"/>
  <c r="M251" i="8" s="1"/>
  <c r="O251" i="8" s="1"/>
  <c r="L252" i="8"/>
  <c r="N252" i="8" l="1"/>
  <c r="M252" i="8" s="1"/>
  <c r="O252" i="8" s="1"/>
  <c r="L253" i="8"/>
  <c r="N253" i="8" l="1"/>
  <c r="M253" i="8" s="1"/>
  <c r="O253" i="8" s="1"/>
  <c r="L254" i="8"/>
  <c r="N254" i="8" l="1"/>
  <c r="M254" i="8" s="1"/>
  <c r="O254" i="8" s="1"/>
  <c r="L255" i="8"/>
  <c r="N255" i="8" l="1"/>
  <c r="M255" i="8" s="1"/>
  <c r="O255" i="8" s="1"/>
  <c r="L256" i="8"/>
  <c r="N256" i="8" l="1"/>
  <c r="M256" i="8" s="1"/>
  <c r="O256" i="8" s="1"/>
  <c r="L257" i="8"/>
  <c r="N257" i="8" l="1"/>
  <c r="M257" i="8" s="1"/>
  <c r="O257" i="8" s="1"/>
  <c r="L258" i="8"/>
  <c r="N258" i="8" l="1"/>
  <c r="M258" i="8" s="1"/>
  <c r="O258" i="8" s="1"/>
  <c r="M259" i="8" l="1"/>
  <c r="O259" i="8" s="1"/>
  <c r="N259" i="8"/>
  <c r="N260" i="8" l="1"/>
  <c r="L259" i="8"/>
  <c r="L260" i="8" s="1"/>
  <c r="L261" i="8" l="1"/>
  <c r="M260" i="8"/>
  <c r="O260" i="8" s="1"/>
  <c r="N261" i="8" l="1"/>
  <c r="M261" i="8" s="1"/>
  <c r="O261" i="8" s="1"/>
  <c r="L262" i="8"/>
  <c r="N262" i="8" l="1"/>
  <c r="M262" i="8" s="1"/>
  <c r="O262" i="8" s="1"/>
  <c r="L263" i="8"/>
  <c r="N263" i="8" l="1"/>
  <c r="M263" i="8" s="1"/>
  <c r="O263" i="8" s="1"/>
  <c r="L264" i="8"/>
  <c r="N264" i="8" l="1"/>
  <c r="M264" i="8" s="1"/>
  <c r="O264" i="8" s="1"/>
  <c r="L265" i="8"/>
  <c r="N265" i="8" l="1"/>
  <c r="M265" i="8" s="1"/>
  <c r="O265" i="8" s="1"/>
  <c r="L266" i="8"/>
  <c r="N266" i="8" l="1"/>
  <c r="M266" i="8" s="1"/>
  <c r="L267" i="8"/>
  <c r="O266" i="8" l="1"/>
  <c r="L268" i="8"/>
  <c r="L269" i="8" l="1"/>
  <c r="N267" i="8"/>
  <c r="M267" i="8" s="1"/>
  <c r="O267" i="8" s="1"/>
  <c r="N268" i="8" l="1"/>
  <c r="M268" i="8" s="1"/>
  <c r="O268" i="8" s="1"/>
  <c r="L270" i="8"/>
  <c r="N269" i="8" l="1"/>
  <c r="M269" i="8" s="1"/>
  <c r="O269" i="8" s="1"/>
  <c r="N270" i="8" l="1"/>
  <c r="M270" i="8" s="1"/>
  <c r="O270" i="8" s="1"/>
  <c r="M271" i="8" l="1"/>
  <c r="O271" i="8" s="1"/>
  <c r="N271" i="8"/>
  <c r="N272" i="8" l="1"/>
  <c r="L271" i="8"/>
  <c r="L272" i="8" s="1"/>
  <c r="M272" i="8" l="1"/>
  <c r="O272" i="8" s="1"/>
  <c r="L273" i="8"/>
  <c r="L274" i="8" l="1"/>
  <c r="N273" i="8"/>
  <c r="M273" i="8" s="1"/>
  <c r="O273" i="8" s="1"/>
  <c r="N274" i="8" l="1"/>
  <c r="M274" i="8" s="1"/>
  <c r="O274" i="8" s="1"/>
  <c r="L275" i="8"/>
  <c r="N275" i="8" l="1"/>
  <c r="M275" i="8" s="1"/>
  <c r="O275" i="8" s="1"/>
  <c r="L276" i="8"/>
  <c r="N276" i="8" l="1"/>
  <c r="M276" i="8" s="1"/>
  <c r="O276" i="8" s="1"/>
  <c r="L277" i="8"/>
  <c r="N277" i="8" l="1"/>
  <c r="M277" i="8" s="1"/>
  <c r="O277" i="8" s="1"/>
  <c r="L278" i="8"/>
  <c r="N278" i="8" l="1"/>
  <c r="M278" i="8" s="1"/>
  <c r="O278" i="8" s="1"/>
  <c r="L279" i="8"/>
  <c r="N279" i="8" l="1"/>
  <c r="M279" i="8" s="1"/>
  <c r="O279" i="8" s="1"/>
  <c r="L280" i="8"/>
  <c r="N280" i="8" l="1"/>
  <c r="M280" i="8" s="1"/>
  <c r="O280" i="8" s="1"/>
  <c r="L281" i="8"/>
  <c r="N281" i="8" l="1"/>
  <c r="M281" i="8" s="1"/>
  <c r="O281" i="8" s="1"/>
  <c r="L282" i="8"/>
  <c r="N282" i="8" l="1"/>
  <c r="M282" i="8" s="1"/>
  <c r="O282" i="8" s="1"/>
  <c r="M283" i="8" l="1"/>
  <c r="O283" i="8" s="1"/>
  <c r="N283" i="8"/>
  <c r="N284" i="8" l="1"/>
  <c r="L283" i="8"/>
  <c r="L284" i="8" s="1"/>
  <c r="L285" i="8" l="1"/>
  <c r="M284" i="8"/>
  <c r="O284" i="8" s="1"/>
  <c r="L286" i="8" l="1"/>
  <c r="N285" i="8"/>
  <c r="M285" i="8" s="1"/>
  <c r="O285" i="8" s="1"/>
  <c r="N286" i="8" l="1"/>
  <c r="M286" i="8" s="1"/>
  <c r="O286" i="8" s="1"/>
  <c r="L287" i="8"/>
  <c r="N287" i="8" l="1"/>
  <c r="M287" i="8" s="1"/>
  <c r="O287" i="8" s="1"/>
  <c r="L288" i="8"/>
  <c r="N288" i="8" l="1"/>
  <c r="M288" i="8" s="1"/>
  <c r="O288" i="8" s="1"/>
  <c r="L289" i="8"/>
  <c r="N289" i="8" l="1"/>
  <c r="M289" i="8" s="1"/>
  <c r="O289" i="8" s="1"/>
  <c r="L290" i="8"/>
  <c r="N290" i="8" l="1"/>
  <c r="M290" i="8" s="1"/>
  <c r="O290" i="8" s="1"/>
  <c r="L291" i="8"/>
  <c r="N291" i="8" l="1"/>
  <c r="M291" i="8" s="1"/>
  <c r="O291" i="8" s="1"/>
  <c r="L292" i="8"/>
  <c r="N292" i="8" l="1"/>
  <c r="M292" i="8" s="1"/>
  <c r="O292" i="8" s="1"/>
  <c r="L293" i="8"/>
  <c r="N293" i="8" l="1"/>
  <c r="M293" i="8" s="1"/>
  <c r="O293" i="8" s="1"/>
  <c r="L294" i="8"/>
  <c r="N294" i="8" l="1"/>
  <c r="M294" i="8" s="1"/>
  <c r="O294" i="8" s="1"/>
  <c r="M295" i="8" l="1"/>
  <c r="O295" i="8" s="1"/>
  <c r="N295" i="8"/>
  <c r="N296" i="8" l="1"/>
  <c r="L295" i="8"/>
  <c r="L296" i="8" s="1"/>
  <c r="M296" i="8" l="1"/>
  <c r="O296" i="8" s="1"/>
  <c r="L297" i="8"/>
  <c r="L298" i="8" l="1"/>
  <c r="N297" i="8"/>
  <c r="M297" i="8" s="1"/>
  <c r="O297" i="8" s="1"/>
  <c r="N298" i="8" l="1"/>
  <c r="M298" i="8" s="1"/>
  <c r="O298" i="8" s="1"/>
  <c r="L299" i="8"/>
  <c r="N299" i="8" l="1"/>
  <c r="M299" i="8" s="1"/>
  <c r="O299" i="8" s="1"/>
  <c r="L300" i="8"/>
  <c r="N300" i="8" l="1"/>
  <c r="M300" i="8" s="1"/>
  <c r="O300" i="8" s="1"/>
  <c r="L301" i="8"/>
  <c r="N301" i="8" l="1"/>
  <c r="M301" i="8" s="1"/>
  <c r="O301" i="8" s="1"/>
  <c r="L302" i="8"/>
  <c r="N302" i="8" l="1"/>
  <c r="M302" i="8" s="1"/>
  <c r="O302" i="8" s="1"/>
  <c r="L303" i="8"/>
  <c r="N303" i="8" l="1"/>
  <c r="M303" i="8" s="1"/>
  <c r="O303" i="8" s="1"/>
  <c r="L304" i="8"/>
  <c r="N304" i="8" l="1"/>
  <c r="M304" i="8" s="1"/>
  <c r="O304" i="8" s="1"/>
  <c r="L305" i="8"/>
  <c r="N305" i="8" l="1"/>
  <c r="M305" i="8" s="1"/>
  <c r="O305" i="8" s="1"/>
  <c r="L306" i="8"/>
  <c r="N306" i="8" l="1"/>
  <c r="M306" i="8" s="1"/>
  <c r="O306" i="8" s="1"/>
  <c r="M307" i="8" l="1"/>
  <c r="O307" i="8" s="1"/>
  <c r="N307" i="8"/>
  <c r="N308" i="8" l="1"/>
  <c r="L307" i="8"/>
  <c r="L308" i="8" s="1"/>
  <c r="L309" i="8" l="1"/>
  <c r="M308" i="8"/>
  <c r="O308" i="8" s="1"/>
  <c r="N309" i="8" l="1"/>
  <c r="M309" i="8" s="1"/>
  <c r="O309" i="8" s="1"/>
  <c r="L310" i="8"/>
  <c r="N310" i="8" l="1"/>
  <c r="M310" i="8" s="1"/>
  <c r="O310" i="8" s="1"/>
  <c r="L311" i="8"/>
  <c r="N311" i="8" l="1"/>
  <c r="M311" i="8" s="1"/>
  <c r="O311" i="8" s="1"/>
  <c r="L312" i="8"/>
  <c r="N312" i="8" l="1"/>
  <c r="M312" i="8" s="1"/>
  <c r="O312" i="8" s="1"/>
  <c r="L313" i="8"/>
  <c r="N313" i="8" l="1"/>
  <c r="M313" i="8" s="1"/>
  <c r="O313" i="8" s="1"/>
  <c r="L314" i="8"/>
  <c r="N314" i="8" l="1"/>
  <c r="M314" i="8" s="1"/>
  <c r="O314" i="8" s="1"/>
  <c r="L315" i="8"/>
  <c r="N315" i="8" l="1"/>
  <c r="M315" i="8" s="1"/>
  <c r="O315" i="8" s="1"/>
  <c r="L316" i="8"/>
  <c r="N316" i="8" l="1"/>
  <c r="M316" i="8" s="1"/>
  <c r="O316" i="8" s="1"/>
  <c r="L317" i="8"/>
  <c r="N317" i="8" l="1"/>
  <c r="M317" i="8" s="1"/>
  <c r="O317" i="8" s="1"/>
  <c r="L318" i="8"/>
  <c r="N318" i="8" l="1"/>
  <c r="M318" i="8" s="1"/>
  <c r="O318" i="8" s="1"/>
  <c r="M319" i="8" l="1"/>
  <c r="O319" i="8" s="1"/>
  <c r="N319" i="8"/>
  <c r="N320" i="8" l="1"/>
  <c r="L319" i="8"/>
  <c r="L320" i="8" s="1"/>
  <c r="L321" i="8" l="1"/>
  <c r="M320" i="8"/>
  <c r="O320" i="8" s="1"/>
  <c r="N321" i="8" l="1"/>
  <c r="M321" i="8" s="1"/>
  <c r="O321" i="8" s="1"/>
  <c r="L322" i="8"/>
  <c r="N322" i="8" l="1"/>
  <c r="M322" i="8" s="1"/>
  <c r="O322" i="8" s="1"/>
  <c r="L323" i="8"/>
  <c r="N323" i="8" l="1"/>
  <c r="M323" i="8" s="1"/>
  <c r="O323" i="8" s="1"/>
  <c r="L324" i="8"/>
  <c r="N324" i="8" l="1"/>
  <c r="M324" i="8" s="1"/>
  <c r="O324" i="8" s="1"/>
  <c r="L325" i="8"/>
  <c r="N325" i="8" l="1"/>
  <c r="M325" i="8" s="1"/>
  <c r="O325" i="8" s="1"/>
  <c r="L326" i="8"/>
  <c r="N326" i="8" l="1"/>
  <c r="M326" i="8" s="1"/>
  <c r="O326" i="8" s="1"/>
  <c r="L327" i="8"/>
  <c r="N327" i="8" l="1"/>
  <c r="M327" i="8" s="1"/>
  <c r="O327" i="8" s="1"/>
  <c r="L328" i="8"/>
  <c r="N328" i="8" l="1"/>
  <c r="M328" i="8" s="1"/>
  <c r="O328" i="8" s="1"/>
  <c r="L329" i="8"/>
  <c r="N329" i="8" l="1"/>
  <c r="M329" i="8" s="1"/>
  <c r="O329" i="8" s="1"/>
  <c r="L330" i="8"/>
  <c r="N330" i="8" l="1"/>
  <c r="M330" i="8" s="1"/>
  <c r="O330" i="8" s="1"/>
  <c r="M331" i="8" l="1"/>
  <c r="O331" i="8" s="1"/>
  <c r="N331" i="8"/>
  <c r="N332" i="8" l="1"/>
  <c r="L331" i="8"/>
  <c r="L332" i="8" s="1"/>
  <c r="L333" i="8" l="1"/>
  <c r="M332" i="8"/>
  <c r="O332" i="8" s="1"/>
  <c r="N333" i="8" l="1"/>
  <c r="M333" i="8" s="1"/>
  <c r="O333" i="8" s="1"/>
  <c r="L334" i="8"/>
  <c r="N334" i="8" l="1"/>
  <c r="M334" i="8" s="1"/>
  <c r="O334" i="8" s="1"/>
  <c r="L335" i="8"/>
  <c r="N335" i="8" l="1"/>
  <c r="M335" i="8" s="1"/>
  <c r="O335" i="8" s="1"/>
  <c r="L336" i="8"/>
  <c r="N336" i="8" l="1"/>
  <c r="M336" i="8" s="1"/>
  <c r="O336" i="8" s="1"/>
  <c r="L337" i="8"/>
  <c r="N337" i="8" l="1"/>
  <c r="M337" i="8" s="1"/>
  <c r="O337" i="8" s="1"/>
  <c r="L338" i="8"/>
  <c r="N338" i="8" l="1"/>
  <c r="M338" i="8" s="1"/>
  <c r="O338" i="8" s="1"/>
  <c r="L339" i="8"/>
  <c r="N339" i="8" l="1"/>
  <c r="M339" i="8" s="1"/>
  <c r="O339" i="8" s="1"/>
  <c r="L340" i="8"/>
  <c r="N340" i="8" l="1"/>
  <c r="M340" i="8" s="1"/>
  <c r="O340" i="8" s="1"/>
  <c r="L341" i="8"/>
  <c r="N341" i="8" l="1"/>
  <c r="M341" i="8" s="1"/>
  <c r="O341" i="8" s="1"/>
  <c r="L342" i="8"/>
  <c r="N342" i="8" l="1"/>
  <c r="M342" i="8" s="1"/>
  <c r="O342" i="8" s="1"/>
  <c r="M343" i="8" l="1"/>
  <c r="O343" i="8" s="1"/>
  <c r="N343" i="8"/>
  <c r="N344" i="8" l="1"/>
  <c r="L343" i="8"/>
  <c r="L344" i="8" s="1"/>
  <c r="M344" i="8" l="1"/>
  <c r="O344" i="8" s="1"/>
  <c r="L345" i="8"/>
  <c r="L346" i="8" l="1"/>
  <c r="N345" i="8"/>
  <c r="M345" i="8" s="1"/>
  <c r="O345" i="8" s="1"/>
  <c r="N346" i="8" l="1"/>
  <c r="M346" i="8" s="1"/>
  <c r="O346" i="8" s="1"/>
  <c r="L347" i="8"/>
  <c r="N347" i="8" l="1"/>
  <c r="M347" i="8" s="1"/>
  <c r="O347" i="8" s="1"/>
  <c r="L348" i="8"/>
  <c r="N348" i="8" l="1"/>
  <c r="M348" i="8" s="1"/>
  <c r="O348" i="8" s="1"/>
  <c r="L349" i="8"/>
  <c r="N349" i="8" l="1"/>
  <c r="M349" i="8" s="1"/>
  <c r="O349" i="8" s="1"/>
  <c r="L350" i="8"/>
  <c r="N350" i="8" l="1"/>
  <c r="M350" i="8" s="1"/>
  <c r="O350" i="8" s="1"/>
  <c r="L351" i="8"/>
  <c r="N351" i="8" l="1"/>
  <c r="M351" i="8" s="1"/>
  <c r="O351" i="8" s="1"/>
  <c r="L352" i="8"/>
  <c r="N352" i="8" l="1"/>
  <c r="M352" i="8" s="1"/>
  <c r="O352" i="8" s="1"/>
  <c r="L353" i="8"/>
  <c r="N353" i="8" l="1"/>
  <c r="M353" i="8" s="1"/>
  <c r="O353" i="8" s="1"/>
  <c r="L354" i="8"/>
  <c r="N354" i="8" l="1"/>
  <c r="M354" i="8" s="1"/>
  <c r="O354" i="8" s="1"/>
  <c r="M355" i="8" s="1"/>
  <c r="O355" i="8" l="1"/>
  <c r="N355" i="8"/>
  <c r="L355" i="8" s="1"/>
  <c r="L356" i="8" l="1"/>
  <c r="L357" i="8" s="1"/>
  <c r="N356" i="8"/>
  <c r="M356" i="8" l="1"/>
  <c r="O356" i="8" s="1"/>
  <c r="N357" i="8" s="1"/>
  <c r="M357" i="8" s="1"/>
  <c r="O357" i="8" s="1"/>
  <c r="L358" i="8"/>
  <c r="N358" i="8" l="1"/>
  <c r="M358" i="8" s="1"/>
  <c r="O358" i="8" s="1"/>
  <c r="L359" i="8"/>
  <c r="N359" i="8" l="1"/>
  <c r="M359" i="8" s="1"/>
  <c r="O359" i="8" s="1"/>
  <c r="L360" i="8"/>
  <c r="N360" i="8" l="1"/>
  <c r="M360" i="8" s="1"/>
  <c r="O360" i="8" s="1"/>
  <c r="L361" i="8"/>
  <c r="N361" i="8" l="1"/>
  <c r="M361" i="8" s="1"/>
  <c r="O361" i="8" s="1"/>
  <c r="L362" i="8"/>
  <c r="N362" i="8" l="1"/>
  <c r="M362" i="8" s="1"/>
  <c r="O362" i="8" s="1"/>
  <c r="L363" i="8"/>
  <c r="N363" i="8" l="1"/>
  <c r="M363" i="8" s="1"/>
  <c r="O363" i="8" s="1"/>
  <c r="L364" i="8"/>
  <c r="N364" i="8" l="1"/>
  <c r="M364" i="8" s="1"/>
  <c r="O364" i="8" s="1"/>
  <c r="L365" i="8"/>
  <c r="N365" i="8" l="1"/>
  <c r="M365" i="8" s="1"/>
  <c r="O365" i="8" s="1"/>
  <c r="L366" i="8"/>
  <c r="N366" i="8" l="1"/>
  <c r="N427" i="8" s="1"/>
  <c r="M366" i="8" l="1"/>
  <c r="M427" i="8" s="1"/>
  <c r="M428" i="8" s="1"/>
  <c r="O366" i="8" l="1"/>
  <c r="N367" i="8" l="1"/>
  <c r="M367" i="8"/>
  <c r="L367" i="8" l="1"/>
  <c r="L368" i="8" s="1"/>
  <c r="L369" i="8" s="1"/>
  <c r="L370" i="8" s="1"/>
  <c r="L371" i="8" s="1"/>
  <c r="L372" i="8" s="1"/>
  <c r="L373" i="8" s="1"/>
  <c r="L374" i="8" s="1"/>
  <c r="L375" i="8" s="1"/>
  <c r="L376" i="8" s="1"/>
  <c r="L377" i="8" s="1"/>
  <c r="L378" i="8" s="1"/>
  <c r="O367" i="8"/>
  <c r="N368" i="8" s="1"/>
  <c r="M368" i="8" l="1"/>
  <c r="O368" i="8" s="1"/>
  <c r="N369" i="8" s="1"/>
  <c r="M369" i="8" s="1"/>
  <c r="O369" i="8" s="1"/>
  <c r="N370" i="8" s="1"/>
  <c r="M370" i="8" s="1"/>
  <c r="O370" i="8" s="1"/>
  <c r="N371" i="8" s="1"/>
  <c r="M371" i="8" s="1"/>
  <c r="O371" i="8" s="1"/>
  <c r="N372" i="8" s="1"/>
  <c r="M372" i="8" s="1"/>
  <c r="O372" i="8" s="1"/>
  <c r="N373" i="8" s="1"/>
  <c r="M373" i="8" s="1"/>
  <c r="O373" i="8" s="1"/>
  <c r="N374" i="8" s="1"/>
  <c r="M374" i="8" s="1"/>
  <c r="O374" i="8" s="1"/>
  <c r="N375" i="8" s="1"/>
  <c r="M375" i="8" s="1"/>
  <c r="O375" i="8" s="1"/>
  <c r="N376" i="8" s="1"/>
  <c r="M376" i="8" s="1"/>
  <c r="O376" i="8" s="1"/>
  <c r="N377" i="8" l="1"/>
  <c r="M377" i="8" s="1"/>
  <c r="O377" i="8" s="1"/>
  <c r="N378" i="8" s="1"/>
  <c r="M378" i="8" s="1"/>
  <c r="O378" i="8" s="1"/>
  <c r="M379" i="8" s="1"/>
  <c r="N379" i="8" l="1"/>
  <c r="O379" i="8" s="1"/>
  <c r="N380" i="8" s="1"/>
  <c r="L379" i="8" l="1"/>
  <c r="L380" i="8" s="1"/>
  <c r="L381" i="8" s="1"/>
  <c r="L382" i="8" s="1"/>
  <c r="L383" i="8" s="1"/>
  <c r="L384" i="8" s="1"/>
  <c r="L385" i="8" s="1"/>
  <c r="L386" i="8" s="1"/>
  <c r="L387" i="8" s="1"/>
  <c r="L388" i="8" s="1"/>
  <c r="L389" i="8" s="1"/>
  <c r="L390" i="8" s="1"/>
  <c r="M380" i="8" l="1"/>
  <c r="O380" i="8" s="1"/>
  <c r="N381" i="8" s="1"/>
  <c r="M381" i="8" s="1"/>
  <c r="O381" i="8" s="1"/>
  <c r="N382" i="8" s="1"/>
  <c r="M382" i="8" s="1"/>
  <c r="O382" i="8" s="1"/>
  <c r="N383" i="8" l="1"/>
  <c r="M383" i="8" s="1"/>
  <c r="O383" i="8" s="1"/>
  <c r="N384" i="8" s="1"/>
  <c r="M384" i="8" s="1"/>
  <c r="O384" i="8" s="1"/>
  <c r="N385" i="8" s="1"/>
  <c r="M385" i="8" s="1"/>
  <c r="O385" i="8" s="1"/>
  <c r="N386" i="8" s="1"/>
  <c r="M386" i="8" s="1"/>
  <c r="O386" i="8" s="1"/>
  <c r="N387" i="8" s="1"/>
  <c r="M387" i="8" s="1"/>
  <c r="O387" i="8" s="1"/>
  <c r="N388" i="8" l="1"/>
  <c r="M388" i="8" s="1"/>
  <c r="O388" i="8" s="1"/>
  <c r="N389" i="8" l="1"/>
  <c r="M389" i="8" s="1"/>
  <c r="O389" i="8" s="1"/>
  <c r="N390" i="8" l="1"/>
  <c r="M390" i="8" s="1"/>
  <c r="O390" i="8" s="1"/>
  <c r="N391" i="8" l="1"/>
  <c r="M391" i="8"/>
  <c r="L391" i="8" l="1"/>
  <c r="L392" i="8" s="1"/>
  <c r="L393" i="8" s="1"/>
  <c r="L394" i="8" s="1"/>
  <c r="L395" i="8" s="1"/>
  <c r="L396" i="8" s="1"/>
  <c r="L397" i="8" s="1"/>
  <c r="L398" i="8" s="1"/>
  <c r="L399" i="8" s="1"/>
  <c r="L400" i="8" s="1"/>
  <c r="L401" i="8" s="1"/>
  <c r="L402" i="8" s="1"/>
  <c r="O391" i="8"/>
  <c r="N392" i="8" s="1"/>
  <c r="M392" i="8" l="1"/>
  <c r="O392" i="8" s="1"/>
  <c r="N393" i="8" s="1"/>
  <c r="M393" i="8" s="1"/>
  <c r="O393" i="8" s="1"/>
  <c r="N394" i="8" s="1"/>
  <c r="M394" i="8" s="1"/>
  <c r="O394" i="8" s="1"/>
  <c r="N395" i="8" s="1"/>
  <c r="M395" i="8" s="1"/>
  <c r="O395" i="8" s="1"/>
  <c r="N396" i="8" s="1"/>
  <c r="M396" i="8" s="1"/>
  <c r="O396" i="8" s="1"/>
  <c r="N397" i="8" l="1"/>
  <c r="M397" i="8" s="1"/>
  <c r="O397" i="8" s="1"/>
  <c r="N398" i="8" l="1"/>
  <c r="M398" i="8" s="1"/>
  <c r="O398" i="8" s="1"/>
  <c r="N399" i="8" l="1"/>
  <c r="M399" i="8" s="1"/>
  <c r="O399" i="8" s="1"/>
  <c r="N400" i="8" s="1"/>
  <c r="M400" i="8" s="1"/>
  <c r="O400" i="8" s="1"/>
  <c r="N401" i="8" s="1"/>
  <c r="M401" i="8" s="1"/>
  <c r="O401" i="8" s="1"/>
  <c r="N402" i="8" l="1"/>
  <c r="M402" i="8" s="1"/>
  <c r="O402" i="8" s="1"/>
  <c r="M403" i="8" s="1"/>
  <c r="N403" i="8" l="1"/>
  <c r="O403" i="8" s="1"/>
  <c r="L403" i="8" l="1"/>
  <c r="L404" i="8" s="1"/>
  <c r="L405" i="8" s="1"/>
  <c r="L406" i="8" s="1"/>
  <c r="L407" i="8" s="1"/>
  <c r="L408" i="8" s="1"/>
  <c r="L409" i="8" s="1"/>
  <c r="L410" i="8" s="1"/>
  <c r="L411" i="8" s="1"/>
  <c r="L412" i="8" s="1"/>
  <c r="L413" i="8" s="1"/>
  <c r="L414" i="8" s="1"/>
  <c r="N404" i="8"/>
  <c r="M404" i="8" l="1"/>
  <c r="O404" i="8" s="1"/>
  <c r="N405" i="8" s="1"/>
  <c r="M405" i="8" s="1"/>
  <c r="O405" i="8" s="1"/>
  <c r="N406" i="8" s="1"/>
  <c r="M406" i="8" s="1"/>
  <c r="O406" i="8" s="1"/>
  <c r="N407" i="8" s="1"/>
  <c r="M407" i="8" s="1"/>
  <c r="O407" i="8" s="1"/>
  <c r="N408" i="8" l="1"/>
  <c r="M408" i="8" s="1"/>
  <c r="O408" i="8" s="1"/>
  <c r="N409" i="8" l="1"/>
  <c r="M409" i="8" s="1"/>
  <c r="O409" i="8" s="1"/>
  <c r="N410" i="8" l="1"/>
  <c r="M410" i="8" s="1"/>
  <c r="O410" i="8" s="1"/>
  <c r="N411" i="8" l="1"/>
  <c r="M411" i="8" s="1"/>
  <c r="O411" i="8" s="1"/>
  <c r="N412" i="8" s="1"/>
  <c r="M412" i="8" s="1"/>
  <c r="O412" i="8" s="1"/>
  <c r="N413" i="8" l="1"/>
  <c r="M413" i="8" s="1"/>
  <c r="O413" i="8" s="1"/>
  <c r="N414" i="8" s="1"/>
  <c r="M414" i="8" s="1"/>
  <c r="O414" i="8" s="1"/>
  <c r="N415" i="8" l="1"/>
  <c r="M415" i="8"/>
  <c r="L415" i="8" l="1"/>
  <c r="L416" i="8" s="1"/>
  <c r="L417" i="8" s="1"/>
  <c r="L418" i="8" s="1"/>
  <c r="L419" i="8" s="1"/>
  <c r="L420" i="8" s="1"/>
  <c r="L421" i="8" s="1"/>
  <c r="L422" i="8" s="1"/>
  <c r="L423" i="8" s="1"/>
  <c r="L424" i="8" s="1"/>
  <c r="L425" i="8" s="1"/>
  <c r="L426" i="8" s="1"/>
  <c r="O415" i="8"/>
  <c r="N416" i="8" s="1"/>
  <c r="M416" i="8" l="1"/>
  <c r="O416" i="8" s="1"/>
  <c r="N417" i="8" s="1"/>
  <c r="M417" i="8" s="1"/>
  <c r="O417" i="8" s="1"/>
  <c r="N418" i="8" s="1"/>
  <c r="M418" i="8" s="1"/>
  <c r="O418" i="8" s="1"/>
  <c r="N419" i="8" s="1"/>
  <c r="M419" i="8" s="1"/>
  <c r="O419" i="8" s="1"/>
  <c r="N420" i="8" l="1"/>
  <c r="M420" i="8" s="1"/>
  <c r="O420" i="8" s="1"/>
  <c r="N421" i="8" l="1"/>
  <c r="M421" i="8" s="1"/>
  <c r="O421" i="8" s="1"/>
  <c r="N422" i="8" l="1"/>
  <c r="M422" i="8" s="1"/>
  <c r="O422" i="8" s="1"/>
  <c r="N423" i="8" l="1"/>
  <c r="M423" i="8" s="1"/>
  <c r="O423" i="8" s="1"/>
  <c r="N424" i="8" s="1"/>
  <c r="M424" i="8" s="1"/>
  <c r="O424" i="8" s="1"/>
  <c r="N425" i="8" s="1"/>
  <c r="M425" i="8" s="1"/>
  <c r="O425" i="8" s="1"/>
  <c r="N426" i="8" s="1"/>
  <c r="M426" i="8" s="1"/>
  <c r="O42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Jinkings</author>
  </authors>
  <commentList>
    <comment ref="B6" authorId="0" shapeId="0" xr:uid="{161D7C28-17D0-403E-ACED-1B142342C898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Data de início da negociação</t>
        </r>
      </text>
    </comment>
    <comment ref="B7" authorId="0" shapeId="0" xr:uid="{9AFAB484-E6A8-49B0-96BE-C3CF98CFC6BE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Data de entrega do imóvel (será importante pois até a entrega terá correççao pelo INCC)</t>
        </r>
      </text>
    </comment>
    <comment ref="B8" authorId="0" shapeId="0" xr:uid="{102F0B1E-F888-4C76-A374-2828E7F83EFD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Quantidade de unidades compradas</t>
        </r>
      </text>
    </comment>
    <comment ref="B9" authorId="0" shapeId="0" xr:uid="{700FF674-8BDC-4015-AD14-1982189CBB03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Quantidade de metros quadrados da unidade</t>
        </r>
      </text>
    </comment>
    <comment ref="B16" authorId="0" shapeId="0" xr:uid="{9D1AC589-0F30-4CF8-AA7B-E53BC53C53A0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Escolher na lista suspensa qual o tipo de TAXA de financiamento, PRICE, SAC ou SACRE</t>
        </r>
      </text>
    </comment>
    <comment ref="B17" authorId="0" shapeId="0" xr:uid="{481ECB41-7AF8-4673-A652-68C586ACD771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Juros que os bancos que os bancos oferecem para financiamento de imóvel, sendo interessante colocar um pouco a mais para simular o seguro e taxas.</t>
        </r>
      </text>
    </comment>
    <comment ref="B18" authorId="0" shapeId="0" xr:uid="{2142EF14-1F9E-4162-8629-B1DC231CCF37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Formula NÂO ALTERAR</t>
        </r>
      </text>
    </comment>
    <comment ref="B19" authorId="0" shapeId="0" xr:uid="{33C43CC1-DF5E-421C-88A2-1A89BC7924A3}">
      <text>
        <r>
          <rPr>
            <b/>
            <sz val="9"/>
            <color indexed="81"/>
            <rFont val="Segoe UI"/>
            <family val="2"/>
          </rPr>
          <t>Paulo Jinkings:</t>
        </r>
        <r>
          <rPr>
            <sz val="9"/>
            <color indexed="81"/>
            <rFont val="Segoe UI"/>
            <family val="2"/>
          </rPr>
          <t xml:space="preserve">
Quantidade de meses do financiamento e também das projeções de aplicação do saldo dos alugueis.</t>
        </r>
      </text>
    </comment>
  </commentList>
</comments>
</file>

<file path=xl/sharedStrings.xml><?xml version="1.0" encoding="utf-8"?>
<sst xmlns="http://schemas.openxmlformats.org/spreadsheetml/2006/main" count="88" uniqueCount="71">
  <si>
    <t>Mês</t>
  </si>
  <si>
    <t>índice</t>
  </si>
  <si>
    <t>Var% Mês</t>
  </si>
  <si>
    <t>Acum. Ano%</t>
  </si>
  <si>
    <t>Acum. 12 meses%</t>
  </si>
  <si>
    <t>INCC fonte FGV</t>
  </si>
  <si>
    <t>Valor à Financiar</t>
  </si>
  <si>
    <t>Juros</t>
  </si>
  <si>
    <t>Prestação</t>
  </si>
  <si>
    <t>Amortização</t>
  </si>
  <si>
    <t>Saldo Devedor</t>
  </si>
  <si>
    <t>Juros mês</t>
  </si>
  <si>
    <t>Juros Ano</t>
  </si>
  <si>
    <t>Valor Base PRICE</t>
  </si>
  <si>
    <t>Valor Base SAC</t>
  </si>
  <si>
    <t>Prazo total</t>
  </si>
  <si>
    <t>SISTEMA PRICE (amortizações crescentes)
progressivas)</t>
  </si>
  <si>
    <t>SAC (Sistema de amortização constante)</t>
  </si>
  <si>
    <r>
      <rPr>
        <b/>
        <sz val="12"/>
        <rFont val="Times New Roman"/>
        <family val="1"/>
      </rPr>
      <t>Prestação</t>
    </r>
  </si>
  <si>
    <r>
      <rPr>
        <b/>
        <sz val="12"/>
        <rFont val="Times New Roman"/>
        <family val="1"/>
      </rPr>
      <t>Amortização</t>
    </r>
  </si>
  <si>
    <r>
      <rPr>
        <b/>
        <sz val="12"/>
        <rFont val="Times New Roman"/>
        <family val="1"/>
      </rPr>
      <t>Juro</t>
    </r>
  </si>
  <si>
    <r>
      <rPr>
        <b/>
        <sz val="12"/>
        <rFont val="Times New Roman"/>
        <family val="1"/>
      </rPr>
      <t>Saldo Devedor</t>
    </r>
  </si>
  <si>
    <t xml:space="preserve">SACRE </t>
  </si>
  <si>
    <t>Valor de 1 unidade</t>
  </si>
  <si>
    <t>Quant. Unidades</t>
  </si>
  <si>
    <t>Tipo de financiamento</t>
  </si>
  <si>
    <t>Valor Total</t>
  </si>
  <si>
    <t>Metragem (m2)</t>
  </si>
  <si>
    <t>Mês de início</t>
  </si>
  <si>
    <t>Financiamento (se aplicável)</t>
  </si>
  <si>
    <t>Células com preenchimento obrigatório</t>
  </si>
  <si>
    <t>Células com fórmulas</t>
  </si>
  <si>
    <t>Mês de entrega</t>
  </si>
  <si>
    <t>SAC</t>
  </si>
  <si>
    <t>Planilha de simulação de unidades financiadas</t>
  </si>
  <si>
    <t>Modelagem para compra Imóveis</t>
  </si>
  <si>
    <r>
      <rPr>
        <b/>
        <sz val="11"/>
        <color rgb="FFFFFFFF"/>
        <rFont val="Calibri"/>
        <family val="1"/>
      </rPr>
      <t>BANCO</t>
    </r>
  </si>
  <si>
    <r>
      <rPr>
        <b/>
        <sz val="10.5"/>
        <color rgb="FFFFFFFF"/>
        <rFont val="Calibri"/>
        <family val="1"/>
      </rPr>
      <t>ITAÚ</t>
    </r>
  </si>
  <si>
    <r>
      <rPr>
        <b/>
        <sz val="10.5"/>
        <color rgb="FFFFFFFF"/>
        <rFont val="Calibri"/>
        <family val="1"/>
      </rPr>
      <t>SANTANDER</t>
    </r>
  </si>
  <si>
    <r>
      <rPr>
        <b/>
        <sz val="10.5"/>
        <color rgb="FFFFFFFF"/>
        <rFont val="Calibri"/>
        <family val="1"/>
      </rPr>
      <t>BRADESCO</t>
    </r>
  </si>
  <si>
    <r>
      <rPr>
        <b/>
        <sz val="10.5"/>
        <color rgb="FFFFFFFF"/>
        <rFont val="Calibri"/>
        <family val="1"/>
      </rPr>
      <t>CAIXA</t>
    </r>
  </si>
  <si>
    <r>
      <rPr>
        <b/>
        <sz val="11"/>
        <color rgb="FFFFFFFF"/>
        <rFont val="Calibri"/>
        <family val="1"/>
      </rPr>
      <t>TAXA DE JUROS</t>
    </r>
  </si>
  <si>
    <r>
      <rPr>
        <sz val="10.5"/>
        <color rgb="FF595959"/>
        <rFont val="Calibri"/>
        <family val="1"/>
      </rPr>
      <t>Personnalité</t>
    </r>
  </si>
  <si>
    <r>
      <rPr>
        <sz val="9.5"/>
        <color rgb="FF595959"/>
        <rFont val="Calibri"/>
        <family val="1"/>
      </rPr>
      <t xml:space="preserve">A partir de
</t>
    </r>
    <r>
      <rPr>
        <sz val="9.5"/>
        <color rgb="FF595959"/>
        <rFont val="Calibri"/>
        <family val="1"/>
      </rPr>
      <t>12,19% + TR</t>
    </r>
  </si>
  <si>
    <r>
      <rPr>
        <sz val="10.5"/>
        <color rgb="FF595959"/>
        <rFont val="Calibri"/>
        <family val="1"/>
      </rPr>
      <t>Select</t>
    </r>
  </si>
  <si>
    <r>
      <rPr>
        <sz val="9.5"/>
        <color rgb="FF595959"/>
        <rFont val="Calibri"/>
        <family val="1"/>
      </rPr>
      <t>A partir de 11,99% + TR²</t>
    </r>
  </si>
  <si>
    <r>
      <rPr>
        <sz val="10.5"/>
        <color rgb="FF595959"/>
        <rFont val="Calibri"/>
        <family val="1"/>
      </rPr>
      <t>Prime</t>
    </r>
  </si>
  <si>
    <r>
      <rPr>
        <sz val="9.5"/>
        <color rgb="FF595959"/>
        <rFont val="Calibri"/>
        <family val="1"/>
      </rPr>
      <t>11,90% + TR</t>
    </r>
  </si>
  <si>
    <r>
      <rPr>
        <sz val="10.5"/>
        <color rgb="FF595959"/>
        <rFont val="Calibri"/>
        <family val="1"/>
      </rPr>
      <t>SFH</t>
    </r>
  </si>
  <si>
    <r>
      <rPr>
        <sz val="10.5"/>
        <color rgb="FF595959"/>
        <rFont val="Calibri"/>
        <family val="1"/>
      </rPr>
      <t>11,49% + TR</t>
    </r>
  </si>
  <si>
    <r>
      <rPr>
        <sz val="10.5"/>
        <color rgb="FF595959"/>
        <rFont val="Calibri"/>
        <family val="1"/>
      </rPr>
      <t>Uniclass</t>
    </r>
  </si>
  <si>
    <r>
      <rPr>
        <sz val="9.5"/>
        <color rgb="FF595959"/>
        <rFont val="Calibri"/>
        <family val="1"/>
      </rPr>
      <t xml:space="preserve">A partir de
</t>
    </r>
    <r>
      <rPr>
        <sz val="9.5"/>
        <color rgb="FF595959"/>
        <rFont val="Calibri"/>
        <family val="1"/>
      </rPr>
      <t>12,69% + TR</t>
    </r>
  </si>
  <si>
    <r>
      <rPr>
        <sz val="10.5"/>
        <color rgb="FF595959"/>
        <rFont val="Calibri"/>
        <family val="1"/>
      </rPr>
      <t>Van Gogh</t>
    </r>
  </si>
  <si>
    <r>
      <rPr>
        <sz val="10.5"/>
        <color rgb="FF595959"/>
        <rFont val="Calibri"/>
        <family val="1"/>
      </rPr>
      <t>Exclusive</t>
    </r>
  </si>
  <si>
    <r>
      <rPr>
        <sz val="9.5"/>
        <color rgb="FF595959"/>
        <rFont val="Calibri"/>
        <family val="1"/>
      </rPr>
      <t>SFI</t>
    </r>
  </si>
  <si>
    <r>
      <rPr>
        <sz val="10.5"/>
        <color rgb="FF595959"/>
        <rFont val="Calibri"/>
        <family val="1"/>
      </rPr>
      <t>12% + TR</t>
    </r>
  </si>
  <si>
    <r>
      <rPr>
        <sz val="10.5"/>
        <color rgb="FF595959"/>
        <rFont val="Calibri"/>
        <family val="1"/>
      </rPr>
      <t>Agência</t>
    </r>
  </si>
  <si>
    <r>
      <rPr>
        <sz val="10.5"/>
        <color rgb="FF595959"/>
        <rFont val="Calibri"/>
        <family val="1"/>
      </rPr>
      <t>13,69% + TR</t>
    </r>
  </si>
  <si>
    <r>
      <rPr>
        <sz val="10.5"/>
        <color rgb="FF595959"/>
        <rFont val="Calibri"/>
        <family val="1"/>
      </rPr>
      <t>Classic</t>
    </r>
  </si>
  <si>
    <r>
      <rPr>
        <b/>
        <sz val="11"/>
        <color rgb="FFFFFFFF"/>
        <rFont val="Calibri"/>
        <family val="1"/>
      </rPr>
      <t>LTV (%)</t>
    </r>
  </si>
  <si>
    <r>
      <rPr>
        <sz val="10.5"/>
        <color rgb="FF595959"/>
        <rFont val="Calibri"/>
        <family val="1"/>
      </rPr>
      <t>Até 90% (score cliente)</t>
    </r>
  </si>
  <si>
    <r>
      <rPr>
        <sz val="10.5"/>
        <color rgb="FF595959"/>
        <rFont val="Calibri"/>
        <family val="1"/>
      </rPr>
      <t>Repasse 80% / Isolado 70%</t>
    </r>
  </si>
  <si>
    <r>
      <rPr>
        <b/>
        <sz val="11"/>
        <color rgb="FFFFFFFF"/>
        <rFont val="Calibri"/>
        <family val="1"/>
      </rPr>
      <t>TARIFAS</t>
    </r>
  </si>
  <si>
    <r>
      <rPr>
        <sz val="10.5"/>
        <color rgb="FF595959"/>
        <rFont val="Calibri"/>
        <family val="1"/>
      </rPr>
      <t xml:space="preserve">Repasse R$ 748,00 /Isolado até
</t>
    </r>
    <r>
      <rPr>
        <sz val="10.5"/>
        <color rgb="FF595959"/>
        <rFont val="Calibri"/>
        <family val="1"/>
      </rPr>
      <t>R$ 1.950,00¹</t>
    </r>
  </si>
  <si>
    <r>
      <rPr>
        <sz val="10.5"/>
        <color rgb="FF595959"/>
        <rFont val="Calibri"/>
        <family val="1"/>
      </rPr>
      <t>Até R$ 1.950,00</t>
    </r>
  </si>
  <si>
    <r>
      <rPr>
        <sz val="10.5"/>
        <color rgb="FF595959"/>
        <rFont val="Calibri"/>
        <family val="1"/>
      </rPr>
      <t>Até R$ 3.300,00</t>
    </r>
  </si>
  <si>
    <r>
      <rPr>
        <sz val="10.5"/>
        <color rgb="FF595959"/>
        <rFont val="Calibri"/>
        <family val="1"/>
      </rPr>
      <t>1,0% do valor Financiado</t>
    </r>
  </si>
  <si>
    <r>
      <rPr>
        <b/>
        <sz val="11"/>
        <color rgb="FFFFFFFF"/>
        <rFont val="Calibri"/>
        <family val="1"/>
      </rPr>
      <t>PRAZO MÁXIMO</t>
    </r>
  </si>
  <si>
    <r>
      <rPr>
        <sz val="10.5"/>
        <color rgb="FF595959"/>
        <rFont val="Calibri"/>
        <family val="1"/>
      </rPr>
      <t>420 meses</t>
    </r>
  </si>
  <si>
    <t>¹ o banco Itaú não cobrava tarifa de avaliação para as obras em que é o financiador
² processos de repasse e piloto, na agência a taxa está a partir de 12,49% +TR.</t>
  </si>
  <si>
    <t>TAXA DE JUROS ref. 06/03/2025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</si>
</sst>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0.0000%"/>
    <numFmt numFmtId="167" formatCode="#,##0.00_ ;[Red]\-#,##0.00\ "/>
    <numFmt numFmtId="169" formatCode="&quot;R$&quot;\ #,##0.00;[Red]\-&quot;R$&quot;\ 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1"/>
      <color rgb="FF000000"/>
      <name val="Aptos Narrow"/>
      <family val="2"/>
    </font>
    <font>
      <b/>
      <sz val="11"/>
      <name val="Aptos Narrow"/>
      <family val="2"/>
    </font>
    <font>
      <b/>
      <sz val="11"/>
      <color rgb="FF000000"/>
      <name val="Aptos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b/>
      <sz val="11"/>
      <color rgb="FFFFFFFF"/>
      <name val="Calibri"/>
      <family val="1"/>
    </font>
    <font>
      <b/>
      <sz val="10.5"/>
      <name val="Calibri"/>
      <family val="2"/>
    </font>
    <font>
      <b/>
      <sz val="10.5"/>
      <color rgb="FFFFFFFF"/>
      <name val="Calibri"/>
      <family val="1"/>
    </font>
    <font>
      <sz val="10.5"/>
      <name val="Calibri"/>
      <family val="2"/>
    </font>
    <font>
      <sz val="10.5"/>
      <color rgb="FF595959"/>
      <name val="Calibri"/>
      <family val="1"/>
    </font>
    <font>
      <sz val="9.5"/>
      <color rgb="FF595959"/>
      <name val="Calibri"/>
      <family val="1"/>
    </font>
    <font>
      <sz val="9.5"/>
      <name val="Calibri"/>
      <family val="2"/>
    </font>
    <font>
      <sz val="10.5"/>
      <color rgb="FF595959"/>
      <name val="Calibri"/>
      <family val="2"/>
    </font>
    <font>
      <sz val="10.5"/>
      <name val="Calibri"/>
      <family val="1"/>
    </font>
    <font>
      <sz val="2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46B"/>
      </patternFill>
    </fill>
    <fill>
      <patternFill patternType="solid">
        <fgColor rgb="FF000000"/>
      </patternFill>
    </fill>
    <fill>
      <patternFill patternType="solid">
        <fgColor rgb="FFBF0000"/>
      </patternFill>
    </fill>
    <fill>
      <patternFill patternType="solid">
        <fgColor rgb="FFFF0000"/>
      </patternFill>
    </fill>
    <fill>
      <patternFill patternType="solid">
        <fgColor rgb="FF0070BF"/>
      </patternFill>
    </fill>
    <fill>
      <patternFill patternType="solid">
        <fgColor rgb="FFE8E8E8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43" fontId="0" fillId="0" borderId="0" xfId="1" applyFont="1"/>
    <xf numFmtId="9" fontId="0" fillId="0" borderId="0" xfId="2" applyFont="1"/>
    <xf numFmtId="10" fontId="0" fillId="0" borderId="0" xfId="2" applyNumberFormat="1" applyFont="1"/>
    <xf numFmtId="164" fontId="0" fillId="2" borderId="0" xfId="1" applyNumberFormat="1" applyFont="1" applyFill="1"/>
    <xf numFmtId="43" fontId="0" fillId="2" borderId="0" xfId="1" applyFont="1" applyFill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8" fontId="2" fillId="5" borderId="0" xfId="1" applyNumberFormat="1" applyFont="1" applyFill="1" applyBorder="1" applyAlignment="1" applyProtection="1">
      <alignment horizontal="left" vertical="center"/>
      <protection hidden="1"/>
    </xf>
    <xf numFmtId="38" fontId="2" fillId="3" borderId="0" xfId="1" applyNumberFormat="1" applyFont="1" applyFill="1" applyBorder="1" applyAlignment="1" applyProtection="1">
      <alignment horizontal="left" vertical="center"/>
      <protection hidden="1"/>
    </xf>
    <xf numFmtId="38" fontId="2" fillId="0" borderId="0" xfId="1" applyNumberFormat="1" applyFont="1" applyFill="1" applyBorder="1" applyAlignment="1" applyProtection="1">
      <alignment horizontal="left" vertical="center"/>
      <protection hidden="1"/>
    </xf>
    <xf numFmtId="3" fontId="9" fillId="4" borderId="9" xfId="3" applyNumberFormat="1" applyFont="1" applyFill="1" applyBorder="1" applyAlignment="1" applyProtection="1">
      <alignment horizontal="center" vertical="center"/>
      <protection hidden="1"/>
    </xf>
    <xf numFmtId="0" fontId="9" fillId="4" borderId="9" xfId="3" applyFont="1" applyFill="1" applyBorder="1" applyAlignment="1" applyProtection="1">
      <alignment horizontal="center" vertical="center"/>
      <protection hidden="1"/>
    </xf>
    <xf numFmtId="40" fontId="2" fillId="0" borderId="18" xfId="1" applyNumberFormat="1" applyFont="1" applyBorder="1" applyProtection="1">
      <protection hidden="1"/>
    </xf>
    <xf numFmtId="3" fontId="9" fillId="0" borderId="16" xfId="3" applyNumberFormat="1" applyFont="1" applyBorder="1" applyAlignment="1" applyProtection="1">
      <alignment horizontal="center" vertical="center"/>
      <protection hidden="1"/>
    </xf>
    <xf numFmtId="40" fontId="9" fillId="0" borderId="16" xfId="3" applyNumberFormat="1" applyFont="1" applyBorder="1" applyAlignment="1" applyProtection="1">
      <alignment horizontal="center" vertical="center"/>
      <protection hidden="1"/>
    </xf>
    <xf numFmtId="40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40" fontId="2" fillId="0" borderId="2" xfId="1" applyNumberFormat="1" applyFont="1" applyBorder="1" applyProtection="1">
      <protection hidden="1"/>
    </xf>
    <xf numFmtId="3" fontId="9" fillId="0" borderId="3" xfId="3" applyNumberFormat="1" applyFont="1" applyBorder="1" applyAlignment="1" applyProtection="1">
      <alignment horizontal="center" vertical="center"/>
      <protection hidden="1"/>
    </xf>
    <xf numFmtId="40" fontId="9" fillId="0" borderId="3" xfId="3" applyNumberFormat="1" applyFont="1" applyBorder="1" applyAlignment="1" applyProtection="1">
      <alignment horizontal="center" vertical="center"/>
      <protection hidden="1"/>
    </xf>
    <xf numFmtId="40" fontId="2" fillId="0" borderId="11" xfId="1" applyNumberFormat="1" applyFont="1" applyBorder="1" applyProtection="1">
      <protection hidden="1"/>
    </xf>
    <xf numFmtId="0" fontId="9" fillId="0" borderId="2" xfId="3" applyFont="1" applyBorder="1" applyAlignment="1" applyProtection="1">
      <alignment horizontal="left" vertical="top"/>
      <protection hidden="1"/>
    </xf>
    <xf numFmtId="0" fontId="9" fillId="0" borderId="11" xfId="3" applyFont="1" applyBorder="1" applyAlignment="1" applyProtection="1">
      <alignment horizontal="left" vertical="top"/>
      <protection hidden="1"/>
    </xf>
    <xf numFmtId="166" fontId="2" fillId="0" borderId="4" xfId="2" applyNumberFormat="1" applyFont="1" applyFill="1" applyBorder="1" applyProtection="1">
      <protection hidden="1"/>
    </xf>
    <xf numFmtId="166" fontId="9" fillId="3" borderId="10" xfId="2" applyNumberFormat="1" applyFont="1" applyFill="1" applyBorder="1" applyAlignment="1" applyProtection="1">
      <alignment horizontal="center" vertical="center"/>
      <protection hidden="1"/>
    </xf>
    <xf numFmtId="3" fontId="9" fillId="0" borderId="17" xfId="3" applyNumberFormat="1" applyFont="1" applyBorder="1" applyAlignment="1" applyProtection="1">
      <alignment horizontal="center" vertical="center"/>
      <protection hidden="1"/>
    </xf>
    <xf numFmtId="40" fontId="9" fillId="0" borderId="17" xfId="3" applyNumberFormat="1" applyFont="1" applyBorder="1" applyAlignment="1" applyProtection="1">
      <alignment horizontal="center" vertical="center"/>
      <protection hidden="1"/>
    </xf>
    <xf numFmtId="17" fontId="2" fillId="5" borderId="19" xfId="1" applyNumberFormat="1" applyFont="1" applyFill="1" applyBorder="1" applyAlignment="1" applyProtection="1">
      <alignment horizontal="center" vertical="center"/>
      <protection locked="0"/>
    </xf>
    <xf numFmtId="17" fontId="2" fillId="5" borderId="10" xfId="1" applyNumberFormat="1" applyFont="1" applyFill="1" applyBorder="1" applyAlignment="1" applyProtection="1">
      <alignment horizontal="center" vertical="center"/>
      <protection locked="0"/>
    </xf>
    <xf numFmtId="38" fontId="2" fillId="5" borderId="10" xfId="1" applyNumberFormat="1" applyFont="1" applyFill="1" applyBorder="1" applyAlignment="1" applyProtection="1">
      <alignment horizontal="center" vertical="center"/>
      <protection locked="0"/>
    </xf>
    <xf numFmtId="40" fontId="2" fillId="5" borderId="10" xfId="1" applyNumberFormat="1" applyFont="1" applyFill="1" applyBorder="1" applyAlignment="1" applyProtection="1">
      <alignment horizontal="center" vertical="center"/>
      <protection locked="0"/>
    </xf>
    <xf numFmtId="40" fontId="2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7" fontId="4" fillId="0" borderId="0" xfId="0" applyNumberFormat="1" applyFont="1" applyAlignment="1" applyProtection="1">
      <alignment vertical="top" wrapText="1"/>
      <protection hidden="1"/>
    </xf>
    <xf numFmtId="4" fontId="4" fillId="0" borderId="0" xfId="0" applyNumberFormat="1" applyFont="1" applyAlignment="1" applyProtection="1">
      <alignment vertical="top" wrapText="1"/>
      <protection hidden="1"/>
    </xf>
    <xf numFmtId="10" fontId="4" fillId="0" borderId="0" xfId="0" applyNumberFormat="1" applyFont="1" applyAlignment="1" applyProtection="1">
      <alignment vertical="top" wrapText="1"/>
      <protection hidden="1"/>
    </xf>
    <xf numFmtId="10" fontId="4" fillId="0" borderId="0" xfId="0" applyNumberFormat="1" applyFont="1" applyAlignment="1" applyProtection="1">
      <alignment horizontal="center" vertical="top" wrapText="1"/>
      <protection hidden="1"/>
    </xf>
    <xf numFmtId="10" fontId="0" fillId="0" borderId="0" xfId="0" applyNumberFormat="1" applyProtection="1">
      <protection hidden="1"/>
    </xf>
    <xf numFmtId="0" fontId="7" fillId="0" borderId="0" xfId="3" applyFont="1" applyAlignment="1" applyProtection="1">
      <alignment horizontal="left" vertical="top"/>
      <protection hidden="1"/>
    </xf>
    <xf numFmtId="0" fontId="9" fillId="0" borderId="0" xfId="3" applyFont="1" applyAlignment="1" applyProtection="1">
      <alignment horizontal="left" vertical="top"/>
      <protection hidden="1"/>
    </xf>
    <xf numFmtId="9" fontId="9" fillId="0" borderId="0" xfId="3" applyNumberFormat="1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horizontal="right" vertical="top"/>
      <protection hidden="1"/>
    </xf>
    <xf numFmtId="40" fontId="9" fillId="0" borderId="0" xfId="3" applyNumberFormat="1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right" vertical="top"/>
      <protection hidden="1"/>
    </xf>
    <xf numFmtId="166" fontId="9" fillId="0" borderId="0" xfId="2" applyNumberFormat="1" applyFont="1" applyAlignment="1" applyProtection="1">
      <alignment horizontal="center" vertical="center"/>
      <protection hidden="1"/>
    </xf>
    <xf numFmtId="4" fontId="7" fillId="0" borderId="0" xfId="3" applyNumberFormat="1" applyFont="1" applyAlignment="1" applyProtection="1">
      <alignment horizontal="left" vertical="top"/>
      <protection hidden="1"/>
    </xf>
    <xf numFmtId="37" fontId="9" fillId="0" borderId="0" xfId="3" applyNumberFormat="1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horizontal="center" vertical="center"/>
      <protection hidden="1"/>
    </xf>
    <xf numFmtId="40" fontId="7" fillId="0" borderId="0" xfId="3" applyNumberFormat="1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4" fontId="9" fillId="0" borderId="0" xfId="3" applyNumberFormat="1" applyFont="1" applyAlignment="1" applyProtection="1">
      <alignment horizontal="center" vertical="center"/>
      <protection hidden="1"/>
    </xf>
    <xf numFmtId="4" fontId="9" fillId="0" borderId="0" xfId="3" applyNumberFormat="1" applyFont="1" applyAlignment="1" applyProtection="1">
      <alignment horizontal="left" vertical="top"/>
      <protection hidden="1"/>
    </xf>
    <xf numFmtId="4" fontId="7" fillId="0" borderId="0" xfId="3" applyNumberFormat="1" applyFont="1" applyAlignment="1" applyProtection="1">
      <alignment horizontal="center" vertical="center"/>
      <protection hidden="1"/>
    </xf>
    <xf numFmtId="0" fontId="9" fillId="2" borderId="6" xfId="3" applyFont="1" applyFill="1" applyBorder="1" applyAlignment="1" applyProtection="1">
      <alignment horizontal="center" vertical="center"/>
      <protection hidden="1"/>
    </xf>
    <xf numFmtId="4" fontId="9" fillId="2" borderId="6" xfId="3" applyNumberFormat="1" applyFont="1" applyFill="1" applyBorder="1" applyAlignment="1" applyProtection="1">
      <alignment horizontal="center" vertical="center"/>
      <protection hidden="1"/>
    </xf>
    <xf numFmtId="40" fontId="9" fillId="2" borderId="6" xfId="3" applyNumberFormat="1" applyFont="1" applyFill="1" applyBorder="1" applyAlignment="1" applyProtection="1">
      <alignment horizontal="center" vertical="center"/>
      <protection hidden="1"/>
    </xf>
    <xf numFmtId="0" fontId="9" fillId="2" borderId="7" xfId="3" applyFont="1" applyFill="1" applyBorder="1" applyAlignment="1" applyProtection="1">
      <alignment horizontal="center" vertical="center"/>
      <protection hidden="1"/>
    </xf>
    <xf numFmtId="169" fontId="2" fillId="5" borderId="10" xfId="1" applyNumberFormat="1" applyFont="1" applyFill="1" applyBorder="1" applyAlignment="1" applyProtection="1">
      <alignment horizontal="center" vertical="center"/>
      <protection locked="0"/>
    </xf>
    <xf numFmtId="169" fontId="2" fillId="3" borderId="10" xfId="1" applyNumberFormat="1" applyFont="1" applyFill="1" applyBorder="1" applyAlignment="1" applyProtection="1">
      <alignment horizontal="center" vertical="center"/>
      <protection hidden="1"/>
    </xf>
    <xf numFmtId="169" fontId="2" fillId="3" borderId="12" xfId="0" applyNumberFormat="1" applyFont="1" applyFill="1" applyBorder="1" applyAlignment="1" applyProtection="1">
      <alignment horizontal="center" vertical="center"/>
      <protection hidden="1"/>
    </xf>
    <xf numFmtId="1" fontId="9" fillId="5" borderId="12" xfId="1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/>
      <protection hidden="1"/>
    </xf>
    <xf numFmtId="0" fontId="2" fillId="4" borderId="15" xfId="0" applyFont="1" applyFill="1" applyBorder="1" applyAlignment="1" applyProtection="1">
      <alignment horizontal="center"/>
      <protection hidden="1"/>
    </xf>
    <xf numFmtId="0" fontId="8" fillId="0" borderId="5" xfId="3" applyFont="1" applyBorder="1" applyAlignment="1" applyProtection="1">
      <alignment horizontal="center" vertical="top" wrapText="1"/>
      <protection hidden="1"/>
    </xf>
    <xf numFmtId="0" fontId="8" fillId="0" borderId="6" xfId="3" applyFont="1" applyBorder="1" applyAlignment="1" applyProtection="1">
      <alignment horizontal="center" vertical="top" wrapText="1"/>
      <protection hidden="1"/>
    </xf>
    <xf numFmtId="0" fontId="8" fillId="0" borderId="7" xfId="3" applyFont="1" applyBorder="1" applyAlignment="1" applyProtection="1">
      <alignment horizontal="center" vertical="top" wrapText="1"/>
      <protection hidden="1"/>
    </xf>
    <xf numFmtId="4" fontId="9" fillId="2" borderId="5" xfId="3" applyNumberFormat="1" applyFont="1" applyFill="1" applyBorder="1" applyAlignment="1" applyProtection="1">
      <alignment horizontal="center" vertical="center"/>
      <protection hidden="1"/>
    </xf>
    <xf numFmtId="0" fontId="9" fillId="2" borderId="7" xfId="3" applyFont="1" applyFill="1" applyBorder="1" applyAlignment="1" applyProtection="1">
      <alignment horizontal="center" vertical="center"/>
      <protection hidden="1"/>
    </xf>
    <xf numFmtId="17" fontId="0" fillId="2" borderId="0" xfId="0" applyNumberFormat="1" applyFill="1" applyAlignment="1" applyProtection="1">
      <alignment horizontal="center" vertical="center" wrapText="1"/>
      <protection hidden="1"/>
    </xf>
    <xf numFmtId="17" fontId="0" fillId="2" borderId="1" xfId="0" applyNumberFormat="1" applyFill="1" applyBorder="1" applyAlignment="1" applyProtection="1">
      <alignment horizontal="center" vertical="center" wrapText="1"/>
      <protection hidden="1"/>
    </xf>
    <xf numFmtId="10" fontId="9" fillId="5" borderId="10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Alignment="1">
      <alignment horizontal="left" vertical="top"/>
    </xf>
    <xf numFmtId="0" fontId="12" fillId="6" borderId="20" xfId="3" applyFont="1" applyFill="1" applyBorder="1" applyAlignment="1">
      <alignment horizontal="center" vertical="center" wrapText="1"/>
    </xf>
    <xf numFmtId="0" fontId="14" fillId="7" borderId="20" xfId="3" applyFont="1" applyFill="1" applyBorder="1" applyAlignment="1">
      <alignment horizontal="center" vertical="center" wrapText="1"/>
    </xf>
    <xf numFmtId="0" fontId="14" fillId="8" borderId="20" xfId="3" applyFont="1" applyFill="1" applyBorder="1" applyAlignment="1">
      <alignment horizontal="center" vertical="center" wrapText="1"/>
    </xf>
    <xf numFmtId="0" fontId="14" fillId="9" borderId="20" xfId="3" applyFont="1" applyFill="1" applyBorder="1" applyAlignment="1">
      <alignment horizontal="center" vertical="center" wrapText="1"/>
    </xf>
    <xf numFmtId="0" fontId="14" fillId="10" borderId="20" xfId="3" applyFont="1" applyFill="1" applyBorder="1" applyAlignment="1">
      <alignment horizontal="center" vertical="center" wrapText="1"/>
    </xf>
    <xf numFmtId="0" fontId="12" fillId="6" borderId="20" xfId="3" applyFont="1" applyFill="1" applyBorder="1" applyAlignment="1">
      <alignment horizontal="left" vertical="center" wrapText="1"/>
    </xf>
    <xf numFmtId="0" fontId="16" fillId="0" borderId="20" xfId="3" applyFont="1" applyFill="1" applyBorder="1" applyAlignment="1">
      <alignment horizontal="left" vertical="top" wrapText="1"/>
    </xf>
    <xf numFmtId="0" fontId="5" fillId="0" borderId="20" xfId="3" applyFill="1" applyBorder="1" applyAlignment="1">
      <alignment horizontal="left" vertical="top" wrapText="1"/>
    </xf>
    <xf numFmtId="0" fontId="19" fillId="0" borderId="20" xfId="3" applyFont="1" applyFill="1" applyBorder="1" applyAlignment="1">
      <alignment horizontal="left" vertical="center" wrapText="1" indent="1"/>
    </xf>
    <xf numFmtId="0" fontId="16" fillId="0" borderId="20" xfId="3" applyFont="1" applyFill="1" applyBorder="1" applyAlignment="1">
      <alignment horizontal="left" vertical="top" wrapText="1" indent="1"/>
    </xf>
    <xf numFmtId="0" fontId="19" fillId="0" borderId="20" xfId="3" applyFont="1" applyFill="1" applyBorder="1" applyAlignment="1">
      <alignment horizontal="left" vertical="top" wrapText="1"/>
    </xf>
    <xf numFmtId="0" fontId="16" fillId="0" borderId="20" xfId="3" applyFont="1" applyFill="1" applyBorder="1" applyAlignment="1">
      <alignment horizontal="left" vertical="top" wrapText="1" indent="2"/>
    </xf>
    <xf numFmtId="0" fontId="12" fillId="6" borderId="20" xfId="3" applyFont="1" applyFill="1" applyBorder="1" applyAlignment="1">
      <alignment horizontal="center" vertical="top" wrapText="1"/>
    </xf>
    <xf numFmtId="0" fontId="16" fillId="0" borderId="20" xfId="3" applyFont="1" applyBorder="1" applyAlignment="1">
      <alignment horizontal="left" vertical="top" wrapText="1" indent="3"/>
    </xf>
    <xf numFmtId="9" fontId="20" fillId="0" borderId="20" xfId="3" applyNumberFormat="1" applyFont="1" applyBorder="1" applyAlignment="1">
      <alignment horizontal="center" vertical="top" shrinkToFit="1"/>
    </xf>
    <xf numFmtId="0" fontId="16" fillId="0" borderId="20" xfId="3" applyFont="1" applyBorder="1" applyAlignment="1">
      <alignment horizontal="left" vertical="top" wrapText="1" indent="1"/>
    </xf>
    <xf numFmtId="0" fontId="5" fillId="0" borderId="20" xfId="3" applyBorder="1" applyAlignment="1">
      <alignment horizontal="center" vertical="top" wrapText="1"/>
    </xf>
    <xf numFmtId="0" fontId="16" fillId="0" borderId="20" xfId="3" applyFont="1" applyBorder="1" applyAlignment="1">
      <alignment horizontal="left" vertical="center" wrapText="1" indent="5"/>
    </xf>
    <xf numFmtId="0" fontId="16" fillId="0" borderId="20" xfId="3" applyFont="1" applyBorder="1" applyAlignment="1">
      <alignment horizontal="left" vertical="center" wrapText="1" indent="2"/>
    </xf>
    <xf numFmtId="0" fontId="16" fillId="0" borderId="20" xfId="3" applyFont="1" applyBorder="1" applyAlignment="1">
      <alignment horizontal="left" vertical="top" wrapText="1" indent="6"/>
    </xf>
    <xf numFmtId="0" fontId="16" fillId="0" borderId="20" xfId="3" applyFont="1" applyBorder="1" applyAlignment="1">
      <alignment horizontal="center" vertical="top" wrapText="1"/>
    </xf>
    <xf numFmtId="0" fontId="0" fillId="11" borderId="8" xfId="0" applyFill="1" applyBorder="1" applyAlignment="1">
      <alignment horizontal="center" vertical="top" wrapText="1"/>
    </xf>
    <xf numFmtId="0" fontId="21" fillId="11" borderId="8" xfId="0" applyFont="1" applyFill="1" applyBorder="1" applyAlignment="1">
      <alignment horizontal="center" vertical="top" wrapText="1"/>
    </xf>
    <xf numFmtId="0" fontId="22" fillId="0" borderId="5" xfId="3" applyFont="1" applyBorder="1" applyAlignment="1">
      <alignment horizontal="center" vertical="top"/>
    </xf>
    <xf numFmtId="0" fontId="22" fillId="0" borderId="6" xfId="3" applyFont="1" applyBorder="1" applyAlignment="1">
      <alignment horizontal="center" vertical="top"/>
    </xf>
    <xf numFmtId="0" fontId="22" fillId="0" borderId="7" xfId="3" applyFont="1" applyBorder="1" applyAlignment="1">
      <alignment horizontal="center" vertical="top"/>
    </xf>
  </cellXfs>
  <cellStyles count="5">
    <cellStyle name="Normal" xfId="0" builtinId="0"/>
    <cellStyle name="Normal 2" xfId="3" xr:uid="{47B2EDC9-F1F9-41A7-8F70-FFEB4F480B8B}"/>
    <cellStyle name="Porcentagem" xfId="2" builtinId="5"/>
    <cellStyle name="Vírgula" xfId="1" builtinId="3"/>
    <cellStyle name="Vírgula 2" xfId="4" xr:uid="{70A44689-46C5-435C-9146-36E4C9E03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1</xdr:row>
      <xdr:rowOff>114300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7770F26-7753-84C8-1D3A-186740311679}"/>
            </a:ext>
          </a:extLst>
        </xdr:cNvPr>
        <xdr:cNvSpPr txBox="1"/>
      </xdr:nvSpPr>
      <xdr:spPr>
        <a:xfrm>
          <a:off x="647700" y="30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209550</xdr:colOff>
      <xdr:row>1</xdr:row>
      <xdr:rowOff>85725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4829D7-9291-31F8-9020-CFB4A00DBEB2}"/>
            </a:ext>
          </a:extLst>
        </xdr:cNvPr>
        <xdr:cNvSpPr txBox="1"/>
      </xdr:nvSpPr>
      <xdr:spPr>
        <a:xfrm>
          <a:off x="28098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53425" cy="4905375"/>
    <xdr:pic>
      <xdr:nvPicPr>
        <xdr:cNvPr id="2" name="Imagem 1" descr="Carteira Recomendada de Financiamento">
          <a:extLst>
            <a:ext uri="{FF2B5EF4-FFF2-40B4-BE49-F238E27FC236}">
              <a16:creationId xmlns:a16="http://schemas.microsoft.com/office/drawing/2014/main" id="{73FEB1ED-2C8A-46AF-8184-87F6768D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53425" cy="490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7460-9D5B-47F6-A834-48EBD54757BA}">
  <sheetPr codeName="Planilha3">
    <tabColor rgb="FFFF0000"/>
    <pageSetUpPr fitToPage="1"/>
  </sheetPr>
  <dimension ref="A1:K41"/>
  <sheetViews>
    <sheetView showGridLines="0" workbookViewId="0">
      <pane xSplit="4" ySplit="5" topLeftCell="E6" activePane="bottomRight" state="frozen"/>
      <selection pane="topRight" activeCell="E1" sqref="E1"/>
      <selection pane="bottomLeft" activeCell="A4" sqref="A4"/>
      <selection pane="bottomRight" activeCell="B18" sqref="B18"/>
    </sheetView>
  </sheetViews>
  <sheetFormatPr defaultRowHeight="15" x14ac:dyDescent="0.25"/>
  <cols>
    <col min="1" max="1" width="21.42578125" style="6" bestFit="1" customWidth="1"/>
    <col min="2" max="2" width="20" style="6" customWidth="1"/>
    <col min="3" max="3" width="1.7109375" style="6" customWidth="1"/>
    <col min="4" max="4" width="8.7109375" style="7" bestFit="1" customWidth="1"/>
    <col min="5" max="5" width="14.85546875" style="6" customWidth="1"/>
    <col min="6" max="8" width="17.7109375" style="6" customWidth="1"/>
    <col min="9" max="9" width="19" style="6" customWidth="1"/>
    <col min="10" max="10" width="9.140625" style="6"/>
    <col min="11" max="11" width="12" style="6" bestFit="1" customWidth="1"/>
    <col min="12" max="16384" width="9.140625" style="6"/>
  </cols>
  <sheetData>
    <row r="1" spans="1:11" x14ac:dyDescent="0.25">
      <c r="A1" s="73" t="s">
        <v>34</v>
      </c>
      <c r="B1" s="73"/>
      <c r="F1" s="8" t="s">
        <v>30</v>
      </c>
      <c r="G1" s="8"/>
      <c r="H1" s="8"/>
    </row>
    <row r="2" spans="1:11" x14ac:dyDescent="0.25">
      <c r="A2" s="73"/>
      <c r="B2" s="73"/>
      <c r="F2" s="9" t="s">
        <v>31</v>
      </c>
      <c r="G2" s="9"/>
      <c r="H2" s="9"/>
    </row>
    <row r="3" spans="1:11" x14ac:dyDescent="0.25">
      <c r="A3" s="73"/>
      <c r="B3" s="73"/>
    </row>
    <row r="4" spans="1:11" x14ac:dyDescent="0.25">
      <c r="A4" s="74"/>
      <c r="B4" s="74"/>
      <c r="F4" s="10"/>
    </row>
    <row r="5" spans="1:11" ht="15.75" thickBot="1" x14ac:dyDescent="0.3">
      <c r="A5" s="64" t="s">
        <v>35</v>
      </c>
      <c r="B5" s="65"/>
      <c r="D5" s="11" t="s">
        <v>0</v>
      </c>
      <c r="E5" s="12" t="s">
        <v>8</v>
      </c>
      <c r="F5" s="12" t="s">
        <v>9</v>
      </c>
      <c r="G5" s="12" t="s">
        <v>7</v>
      </c>
      <c r="H5" s="12" t="s">
        <v>10</v>
      </c>
    </row>
    <row r="6" spans="1:11" ht="15.75" thickTop="1" x14ac:dyDescent="0.25">
      <c r="A6" s="13" t="s">
        <v>28</v>
      </c>
      <c r="B6" s="28">
        <v>45717</v>
      </c>
      <c r="D6" s="14">
        <v>1</v>
      </c>
      <c r="E6" s="15">
        <f>(IF($B$16="PRICE",'Price x SAC x SACRE'!B7,IF($B$16="sac",'Price x SAC x SACRE'!G7,IF($B$16="sacre",'Price x SAC x SACRE'!L7,""))))*-1</f>
        <v>-3163.1684291370357</v>
      </c>
      <c r="F6" s="15">
        <f>IF($B$16="PRICE",'Price x SAC x SACRE'!C7,IF($B$16="sac",'Price x SAC x SACRE'!H7,IF($B$16="sacre",'Price x SAC x SACRE'!M7,"")))</f>
        <v>634.5</v>
      </c>
      <c r="G6" s="15">
        <f>IF($B$16="PRICE",'Price x SAC x SACRE'!D7,IF($B$16="sac",-'Price x SAC x SACRE'!I7,IF($B$16="sacre",'Price x SAC x SACRE'!N7,"")))</f>
        <v>-2528.6684291370357</v>
      </c>
      <c r="H6" s="15">
        <f>(IF($B$16="PRICE",'Price x SAC x SACRE'!E7,IF($B$16="sac",'Price x SAC x SACRE'!J7,IF($B$16="sacre",'Price x SAC x SACRE'!O7,""))))*-1</f>
        <v>-265855.5</v>
      </c>
      <c r="J6" s="16"/>
      <c r="K6" s="17"/>
    </row>
    <row r="7" spans="1:11" x14ac:dyDescent="0.25">
      <c r="A7" s="18" t="s">
        <v>32</v>
      </c>
      <c r="B7" s="29">
        <v>45717</v>
      </c>
      <c r="D7" s="19">
        <f>IF(+D6+11&gt;$B$19,"",IF(D6="","",+D6+11))</f>
        <v>12</v>
      </c>
      <c r="E7" s="20">
        <f>(IF($B$16="PRICE",'Price x SAC x SACRE'!B18,IF($B$16="sac",'Price x SAC x SACRE'!G18,IF($B$16="sacre",'Price x SAC x SACRE'!L18,""))))*-1</f>
        <v>-3096.9413988501133</v>
      </c>
      <c r="F7" s="20">
        <f>IF($B$16="PRICE",'Price x SAC x SACRE'!C18,IF($B$16="sac",'Price x SAC x SACRE'!H18,IF($B$16="sacre",'Price x SAC x SACRE'!M18,"")))</f>
        <v>634.5</v>
      </c>
      <c r="G7" s="20">
        <f>IF($B$16="PRICE",'Price x SAC x SACRE'!D18,IF($B$16="sac",'Price x SAC x SACRE'!I18,IF($B$16="sacre",-'Price x SAC x SACRE'!N18,"")))</f>
        <v>2462.4413988501133</v>
      </c>
      <c r="H7" s="20">
        <f>(IF($B$16="PRICE",'Price x SAC x SACRE'!E18,IF($B$16="sac",'Price x SAC x SACRE'!J18,IF($B$16="sacre",'Price x SAC x SACRE'!O18,""))))*-1</f>
        <v>-258876</v>
      </c>
      <c r="J7" s="16"/>
    </row>
    <row r="8" spans="1:11" x14ac:dyDescent="0.25">
      <c r="A8" s="18" t="s">
        <v>24</v>
      </c>
      <c r="B8" s="30">
        <v>1</v>
      </c>
      <c r="D8" s="19">
        <f>IF(D7="","",IF(+D7+12&gt;$B$19,"",+D7+12))</f>
        <v>24</v>
      </c>
      <c r="E8" s="20">
        <f>(IF($B$16="PRICE",'Price x SAC x SACRE'!B30,IF($B$16="sac",'Price x SAC x SACRE'!G30,IF($B$16="sacre",'Price x SAC x SACRE'!L30,""))))*-1</f>
        <v>-3024.6937294461982</v>
      </c>
      <c r="F8" s="20">
        <f>IF($B$16="PRICE",'Price x SAC x SACRE'!C30,IF($B$16="sac",'Price x SAC x SACRE'!H30,IF($B$16="sacre",'Price x SAC x SACRE'!M30,"")))</f>
        <v>634.5</v>
      </c>
      <c r="G8" s="20">
        <f>IF($B$16="PRICE",'Price x SAC x SACRE'!D30,IF($B$16="sac",'Price x SAC x SACRE'!I30,IF($B$16="sacre",'Price x SAC x SACRE'!N30,"")))</f>
        <v>2390.1937294461982</v>
      </c>
      <c r="H8" s="20">
        <f>(IF($B$16="PRICE",'Price x SAC x SACRE'!E30,IF($B$16="sac",'Price x SAC x SACRE'!J30,IF($B$16="sacre",'Price x SAC x SACRE'!O30,""))))*-1</f>
        <v>-251262</v>
      </c>
      <c r="J8" s="16"/>
      <c r="K8" s="17"/>
    </row>
    <row r="9" spans="1:11" x14ac:dyDescent="0.25">
      <c r="A9" s="18" t="s">
        <v>27</v>
      </c>
      <c r="B9" s="31">
        <v>36.229999999999997</v>
      </c>
      <c r="D9" s="19">
        <f>IF(D8="","",IF(+D8+12&gt;$B$19,"",+D8+12))</f>
        <v>36</v>
      </c>
      <c r="E9" s="20">
        <f>(IF($B$16="PRICE",'Price x SAC x SACRE'!B42,IF($B$16="sac",'Price x SAC x SACRE'!G42,IF($B$16="sacre",'Price x SAC x SACRE'!L42,""))))*-1</f>
        <v>-2952.4460600422831</v>
      </c>
      <c r="F9" s="20">
        <f>IF($B$16="PRICE",'Price x SAC x SACRE'!C42,IF($B$16="sac",'Price x SAC x SACRE'!H42,IF($B$16="sacre",'Price x SAC x SACRE'!M42,"")))</f>
        <v>634.5</v>
      </c>
      <c r="G9" s="20">
        <f>IF($B$16="PRICE",'Price x SAC x SACRE'!D42,IF($B$16="sac",'Price x SAC x SACRE'!I42,IF($B$16="sacre",'Price x SAC x SACRE'!N42,"")))</f>
        <v>2317.9460600422831</v>
      </c>
      <c r="H9" s="20">
        <f>(IF($B$16="PRICE",'Price x SAC x SACRE'!E42,IF($B$16="sac",'Price x SAC x SACRE'!J42,IF($B$16="sacre",'Price x SAC x SACRE'!O42,""))))*-1</f>
        <v>-243648</v>
      </c>
      <c r="J9" s="16"/>
    </row>
    <row r="10" spans="1:11" x14ac:dyDescent="0.25">
      <c r="A10" s="18" t="s">
        <v>23</v>
      </c>
      <c r="B10" s="60">
        <v>336490</v>
      </c>
      <c r="D10" s="19">
        <f>IF(D9="","",IF(+D9+12&gt;$B$19,"",+D9+12))</f>
        <v>48</v>
      </c>
      <c r="E10" s="20">
        <f>(IF($B$16="PRICE",'Price x SAC x SACRE'!B54,IF($B$16="sac",'Price x SAC x SACRE'!G54,IF($B$16="sacre",'Price x SAC x SACRE'!L54,""))))*-1</f>
        <v>-2880.1983906383675</v>
      </c>
      <c r="F10" s="20">
        <f>IF($B$16="PRICE",'Price x SAC x SACRE'!C54,IF($B$16="sac",'Price x SAC x SACRE'!H54,IF($B$16="sacre",'Price x SAC x SACRE'!M54,"")))</f>
        <v>634.5</v>
      </c>
      <c r="G10" s="20">
        <f>IF($B$16="PRICE",'Price x SAC x SACRE'!D54,IF($B$16="sac",'Price x SAC x SACRE'!I54,IF($B$16="sacre",'Price x SAC x SACRE'!N54,"")))</f>
        <v>2245.6983906383675</v>
      </c>
      <c r="H10" s="20">
        <f>(IF($B$16="PRICE",'Price x SAC x SACRE'!E54,IF($B$16="sac",'Price x SAC x SACRE'!J54,IF($B$16="sacre",'Price x SAC x SACRE'!O54,""))))*-1</f>
        <v>-236034</v>
      </c>
    </row>
    <row r="11" spans="1:11" x14ac:dyDescent="0.25">
      <c r="A11" s="18" t="s">
        <v>26</v>
      </c>
      <c r="B11" s="61">
        <f>+B10*B8</f>
        <v>336490</v>
      </c>
      <c r="D11" s="19">
        <f>IF(D10="","",IF(+D10+12&gt;$B$19,"",+D10+12))</f>
        <v>60</v>
      </c>
      <c r="E11" s="20">
        <f>(IF($B$16="PRICE",'Price x SAC x SACRE'!B66,IF($B$16="sac",'Price x SAC x SACRE'!G66,IF($B$16="sacre",'Price x SAC x SACRE'!L66,""))))*-1</f>
        <v>-2807.9507212344524</v>
      </c>
      <c r="F11" s="20">
        <f>IF($B$16="PRICE",'Price x SAC x SACRE'!C66,IF($B$16="sac",'Price x SAC x SACRE'!H66,IF($B$16="sacre",'Price x SAC x SACRE'!M66,"")))</f>
        <v>634.5</v>
      </c>
      <c r="G11" s="20">
        <f>IF($B$16="PRICE",'Price x SAC x SACRE'!D66,IF($B$16="sac",'Price x SAC x SACRE'!I66,IF($B$16="sacre",'Price x SAC x SACRE'!N66,"")))</f>
        <v>2173.4507212344524</v>
      </c>
      <c r="H11" s="20">
        <f>(IF($B$16="PRICE",'Price x SAC x SACRE'!E66,IF($B$16="sac",'Price x SAC x SACRE'!J66,IF($B$16="sacre",'Price x SAC x SACRE'!O66,""))))*-1</f>
        <v>-228420</v>
      </c>
    </row>
    <row r="12" spans="1:11" x14ac:dyDescent="0.25">
      <c r="A12" s="22" t="str">
        <f>IF(K17=100%,"Pagamento à vista","Pagto do Ato")</f>
        <v>Pagto do Ato</v>
      </c>
      <c r="B12" s="60">
        <v>70000</v>
      </c>
      <c r="D12" s="19">
        <f>IF(D11="","",IF(+D11+12&gt;$B$19,"",+D11+12))</f>
        <v>72</v>
      </c>
      <c r="E12" s="20">
        <f>(IF($B$16="PRICE",'Price x SAC x SACRE'!B78,IF($B$16="sac",'Price x SAC x SACRE'!G78,IF($B$16="sacre",'Price x SAC x SACRE'!L78,""))))*-1</f>
        <v>-2735.7030518305369</v>
      </c>
      <c r="F12" s="20">
        <f>IF($B$16="PRICE",'Price x SAC x SACRE'!C78,IF($B$16="sac",'Price x SAC x SACRE'!H78,IF($B$16="sacre",'Price x SAC x SACRE'!M78,"")))</f>
        <v>634.5</v>
      </c>
      <c r="G12" s="20">
        <f>IF($B$16="PRICE",'Price x SAC x SACRE'!D78,IF($B$16="sac",'Price x SAC x SACRE'!I78,IF($B$16="sacre",'Price x SAC x SACRE'!N78,"")))</f>
        <v>2101.2030518305369</v>
      </c>
      <c r="H12" s="20">
        <f>(IF($B$16="PRICE",'Price x SAC x SACRE'!E78,IF($B$16="sac",'Price x SAC x SACRE'!J78,IF($B$16="sacre",'Price x SAC x SACRE'!O78,""))))*-1</f>
        <v>-220806</v>
      </c>
    </row>
    <row r="13" spans="1:11" x14ac:dyDescent="0.25">
      <c r="A13" s="21" t="s">
        <v>6</v>
      </c>
      <c r="B13" s="62">
        <f>+B11-B12</f>
        <v>266490</v>
      </c>
      <c r="D13" s="19">
        <f>IF(D12="","",IF(+D12+12&gt;$B$19,"",+D12+12))</f>
        <v>84</v>
      </c>
      <c r="E13" s="20">
        <f>(IF($B$16="PRICE",'Price x SAC x SACRE'!B90,IF($B$16="sac",'Price x SAC x SACRE'!G90,IF($B$16="sacre",'Price x SAC x SACRE'!L90,""))))*-1</f>
        <v>-2663.4553824266213</v>
      </c>
      <c r="F13" s="20">
        <f>IF($B$16="PRICE",'Price x SAC x SACRE'!C90,IF($B$16="sac",'Price x SAC x SACRE'!H90,IF($B$16="sacre",'Price x SAC x SACRE'!M90,"")))</f>
        <v>634.5</v>
      </c>
      <c r="G13" s="20">
        <f>IF($B$16="PRICE",'Price x SAC x SACRE'!D90,IF($B$16="sac",'Price x SAC x SACRE'!I90,IF($B$16="sacre",'Price x SAC x SACRE'!N90,"")))</f>
        <v>2028.9553824266216</v>
      </c>
      <c r="H13" s="20">
        <f>(IF($B$16="PRICE",'Price x SAC x SACRE'!E90,IF($B$16="sac",'Price x SAC x SACRE'!J90,IF($B$16="sacre",'Price x SAC x SACRE'!O90,""))))*-1</f>
        <v>-213192</v>
      </c>
    </row>
    <row r="14" spans="1:11" x14ac:dyDescent="0.25">
      <c r="D14" s="19">
        <f>IF(D13="","",IF(+D13+12&gt;$B$19,"",+D13+12))</f>
        <v>96</v>
      </c>
      <c r="E14" s="20">
        <f>(IF($B$16="PRICE",'Price x SAC x SACRE'!B102,IF($B$16="sac",'Price x SAC x SACRE'!G102,IF($B$16="sacre",'Price x SAC x SACRE'!L102,""))))*-1</f>
        <v>-2591.2077130227062</v>
      </c>
      <c r="F14" s="20">
        <f>IF($B$16="PRICE",'Price x SAC x SACRE'!C102,IF($B$16="sac",'Price x SAC x SACRE'!H102,IF($B$16="sacre",'Price x SAC x SACRE'!M102,"")))</f>
        <v>634.5</v>
      </c>
      <c r="G14" s="20">
        <f>IF($B$16="PRICE",'Price x SAC x SACRE'!D102,IF($B$16="sac",'Price x SAC x SACRE'!I102,IF($B$16="sacre",'Price x SAC x SACRE'!N102,"")))</f>
        <v>1956.7077130227062</v>
      </c>
      <c r="H14" s="20">
        <f>(IF($B$16="PRICE",'Price x SAC x SACRE'!E102,IF($B$16="sac",'Price x SAC x SACRE'!J102,IF($B$16="sacre",'Price x SAC x SACRE'!O102,""))))*-1</f>
        <v>-205578</v>
      </c>
    </row>
    <row r="15" spans="1:11" ht="15.75" thickBot="1" x14ac:dyDescent="0.3">
      <c r="A15" s="66" t="s">
        <v>29</v>
      </c>
      <c r="B15" s="67"/>
      <c r="D15" s="19">
        <f>IF(D14="","",IF(+D14+12&gt;$B$19,"",+D14+12))</f>
        <v>108</v>
      </c>
      <c r="E15" s="20">
        <f>(IF($B$16="PRICE",'Price x SAC x SACRE'!B114,IF($B$16="sac",'Price x SAC x SACRE'!G114,IF($B$16="sacre",'Price x SAC x SACRE'!L114,""))))*-1</f>
        <v>-2518.9600436187911</v>
      </c>
      <c r="F15" s="20">
        <f>IF($B$16="PRICE",'Price x SAC x SACRE'!C114,IF($B$16="sac",'Price x SAC x SACRE'!H114,IF($B$16="sacre",'Price x SAC x SACRE'!M114,"")))</f>
        <v>634.5</v>
      </c>
      <c r="G15" s="20">
        <f>IF($B$16="PRICE",'Price x SAC x SACRE'!D114,IF($B$16="sac",'Price x SAC x SACRE'!I114,IF($B$16="sacre",'Price x SAC x SACRE'!N114,"")))</f>
        <v>1884.4600436187909</v>
      </c>
      <c r="H15" s="20">
        <f>(IF($B$16="PRICE",'Price x SAC x SACRE'!E114,IF($B$16="sac",'Price x SAC x SACRE'!J114,IF($B$16="sacre",'Price x SAC x SACRE'!O114,""))))*-1</f>
        <v>-197964</v>
      </c>
    </row>
    <row r="16" spans="1:11" ht="15.75" thickTop="1" x14ac:dyDescent="0.25">
      <c r="A16" s="24" t="s">
        <v>25</v>
      </c>
      <c r="B16" s="32" t="s">
        <v>33</v>
      </c>
      <c r="D16" s="19">
        <f>IF(D15="","",IF(+D15+12&gt;$B$19,"",+D15+12))</f>
        <v>120</v>
      </c>
      <c r="E16" s="20">
        <f>(IF($B$16="PRICE",'Price x SAC x SACRE'!B126,IF($B$16="sac",'Price x SAC x SACRE'!G126,IF($B$16="sacre",'Price x SAC x SACRE'!L126,""))))*-1</f>
        <v>-2446.712374214876</v>
      </c>
      <c r="F16" s="20">
        <f>IF($B$16="PRICE",'Price x SAC x SACRE'!C126,IF($B$16="sac",'Price x SAC x SACRE'!H126,IF($B$16="sacre",'Price x SAC x SACRE'!M126,"")))</f>
        <v>634.5</v>
      </c>
      <c r="G16" s="20">
        <f>IF($B$16="PRICE",'Price x SAC x SACRE'!D126,IF($B$16="sac",'Price x SAC x SACRE'!I126,IF($B$16="sacre",'Price x SAC x SACRE'!N126,"")))</f>
        <v>1812.2123742148758</v>
      </c>
      <c r="H16" s="20">
        <f>(IF($B$16="PRICE",'Price x SAC x SACRE'!E126,IF($B$16="sac",'Price x SAC x SACRE'!J126,IF($B$16="sacre",'Price x SAC x SACRE'!O126,""))))*-1</f>
        <v>-190350</v>
      </c>
    </row>
    <row r="17" spans="1:8" x14ac:dyDescent="0.25">
      <c r="A17" s="22" t="s">
        <v>12</v>
      </c>
      <c r="B17" s="75">
        <v>0.12</v>
      </c>
      <c r="D17" s="19">
        <f>IF(D16="","",IF(+D16+12&gt;$B$19,"",+D16+12))</f>
        <v>132</v>
      </c>
      <c r="E17" s="20">
        <f>IF(D17="","",IF($B$16="PRICE",'Price x SAC x SACRE'!B138,IF($B$16="sac",'Price x SAC x SACRE'!G138,IF($B$16="sacre",'Price x SAC x SACRE'!L138,"")))*-1)</f>
        <v>-2374.4647048109605</v>
      </c>
      <c r="F17" s="20">
        <f>IF(D17="","",IF($B$16="PRICE",'Price x SAC x SACRE'!C138,IF($B$16="sac",'Price x SAC x SACRE'!H138,IF($B$16="sacre",'Price x SAC x SACRE'!M138,""))))</f>
        <v>634.5</v>
      </c>
      <c r="G17" s="20">
        <f>IF(D17="","",IF($B$16="PRICE",'Price x SAC x SACRE'!D138,IF($B$16="sac",'Price x SAC x SACRE'!I138,IF($B$16="sacre",'Price x SAC x SACRE'!N138,""))))</f>
        <v>1739.9647048109605</v>
      </c>
      <c r="H17" s="20">
        <f>IF(D17="","",(IF($B$16="PRICE",'Price x SAC x SACRE'!E138,IF($B$16="sac",'Price x SAC x SACRE'!J138,IF($B$16="sacre",'Price x SAC x SACRE'!O138,""))))*-1)</f>
        <v>-182736</v>
      </c>
    </row>
    <row r="18" spans="1:8" x14ac:dyDescent="0.25">
      <c r="A18" s="22" t="s">
        <v>11</v>
      </c>
      <c r="B18" s="25">
        <f>((B17+1)^(1/12))-1</f>
        <v>9.4887929345830457E-3</v>
      </c>
      <c r="D18" s="19">
        <f>IF(D17="","",IF(+D17+12&gt;$B$19,"",+D17+12))</f>
        <v>144</v>
      </c>
      <c r="E18" s="20">
        <f>IF(D18="","",(IF($B$16="PRICE",'Price x SAC x SACRE'!B150,IF($B$16="sac",'Price x SAC x SACRE'!G150,IF($B$16="sacre",'Price x SAC x SACRE'!L150,""))))*-1)</f>
        <v>-2302.2170354070449</v>
      </c>
      <c r="F18" s="20">
        <f>IF(D18="","",(IF($B$16="PRICE",'Price x SAC x SACRE'!C150,IF($B$16="sac",'Price x SAC x SACRE'!H150,IF($B$16="sacre",'Price x SAC x SACRE'!M150,"")))))</f>
        <v>634.5</v>
      </c>
      <c r="G18" s="20">
        <f>IF(D18="","",(IF($B$16="PRICE",'Price x SAC x SACRE'!D150,IF($B$16="sac",'Price x SAC x SACRE'!I150,IF($B$16="sacre",'Price x SAC x SACRE'!N150,"")))))</f>
        <v>1667.7170354070452</v>
      </c>
      <c r="H18" s="20">
        <f>IF(D18="","",((IF($B$16="PRICE",'Price x SAC x SACRE'!E150,IF($B$16="sac",'Price x SAC x SACRE'!J150,IF($B$16="sacre",'Price x SAC x SACRE'!O150,""))))*-1))</f>
        <v>-175122</v>
      </c>
    </row>
    <row r="19" spans="1:8" x14ac:dyDescent="0.25">
      <c r="A19" s="23" t="s">
        <v>15</v>
      </c>
      <c r="B19" s="63">
        <v>420</v>
      </c>
      <c r="D19" s="19">
        <f>IF(D18="","",IF(+D18+12&gt;$B$19,"",+D18+12))</f>
        <v>156</v>
      </c>
      <c r="E19" s="20">
        <f>IF(D19="","",((IF($B$16="PRICE",'Price x SAC x SACRE'!B162,IF($B$16="sac",'Price x SAC x SACRE'!G162,IF($B$16="sacre",'Price x SAC x SACRE'!L162,""))))*-1))</f>
        <v>-2229.9693660031298</v>
      </c>
      <c r="F19" s="20">
        <f>IF(D19="","",(IF($B$16="PRICE",'Price x SAC x SACRE'!C162,IF($B$16="sac",'Price x SAC x SACRE'!H162,IF($B$16="sacre",'Price x SAC x SACRE'!M162,"")))))</f>
        <v>634.5</v>
      </c>
      <c r="G19" s="20">
        <f>IF(D19="","",(IF($B$16="PRICE",'Price x SAC x SACRE'!D162,IF($B$16="sac",'Price x SAC x SACRE'!I162,IF($B$16="sacre",'Price x SAC x SACRE'!N162,"")))))</f>
        <v>1595.4693660031298</v>
      </c>
      <c r="H19" s="20">
        <f>IF(D19="","",(IF($B$16="PRICE",'Price x SAC x SACRE'!E162,IF($B$16="sac",'Price x SAC x SACRE'!J162,IF($B$16="sacre",'Price x SAC x SACRE'!O162,""))))*-1)</f>
        <v>-167508</v>
      </c>
    </row>
    <row r="20" spans="1:8" x14ac:dyDescent="0.25">
      <c r="D20" s="19">
        <f>IF(D19="","",IF(+D19+12&gt;$B$19,"",+D19+12))</f>
        <v>168</v>
      </c>
      <c r="E20" s="20">
        <f>IF(D20="","",((IF($B$16="PRICE",'Price x SAC x SACRE'!B174,IF($B$16="sac",'Price x SAC x SACRE'!G174,IF($B$16="sacre",'Price x SAC x SACRE'!L174,""))))*-1))</f>
        <v>-2157.7216965992147</v>
      </c>
      <c r="F20" s="20">
        <f>IF(D20="","",IF($B$16="PRICE",'Price x SAC x SACRE'!C174,IF($B$16="sac",'Price x SAC x SACRE'!H174,IF($B$16="sacre",'Price x SAC x SACRE'!M174,""))))</f>
        <v>634.5</v>
      </c>
      <c r="G20" s="20">
        <f>IF(D20="","",IF($B$16="PRICE",'Price x SAC x SACRE'!D174,IF($B$16="sac",'Price x SAC x SACRE'!I174,IF($B$16="sacre",'Price x SAC x SACRE'!N174,""))))</f>
        <v>1523.2216965992145</v>
      </c>
      <c r="H20" s="20">
        <f>IF(D20="","",(IF($B$16="PRICE",'Price x SAC x SACRE'!E174,IF($B$16="sac",'Price x SAC x SACRE'!J174,IF($B$16="sacre",'Price x SAC x SACRE'!O174,""))))*-1)</f>
        <v>-159894</v>
      </c>
    </row>
    <row r="21" spans="1:8" x14ac:dyDescent="0.25">
      <c r="D21" s="19">
        <f>IF(D20="","",IF(+D20+12&gt;$B$19,"",+D20+12))</f>
        <v>180</v>
      </c>
      <c r="E21" s="20">
        <f>IF(D21="","",(IF($B$16="PRICE",'Price x SAC x SACRE'!B186,IF($B$16="sac",'Price x SAC x SACRE'!G186,IF($B$16="sacre",'Price x SAC x SACRE'!L186,""))))*-1)</f>
        <v>-2085.4740271952992</v>
      </c>
      <c r="F21" s="20">
        <f>IF(D21="","",IF($B$16="PRICE",'Price x SAC x SACRE'!C186,IF($B$16="sac",'Price x SAC x SACRE'!H186,IF($B$16="sacre",'Price x SAC x SACRE'!M186,""))))</f>
        <v>634.5</v>
      </c>
      <c r="G21" s="20">
        <f>IF(D21="","",IF($B$16="PRICE",'Price x SAC x SACRE'!D186,IF($B$16="sac",'Price x SAC x SACRE'!I186,IF($B$16="sacre",'Price x SAC x SACRE'!N186,""))))</f>
        <v>1450.9740271952992</v>
      </c>
      <c r="H21" s="20">
        <f>IF(D21="","",(IF($B$16="PRICE",'Price x SAC x SACRE'!E186,IF($B$16="sac",'Price x SAC x SACRE'!J186,IF($B$16="sacre",'Price x SAC x SACRE'!O186,""))))*-1)</f>
        <v>-152280</v>
      </c>
    </row>
    <row r="22" spans="1:8" x14ac:dyDescent="0.25">
      <c r="D22" s="19">
        <f>IF(D21="","",IF(+D21+12&gt;$B$19,"",+D21+12))</f>
        <v>192</v>
      </c>
      <c r="E22" s="20">
        <f>IF(D22="","",(IF($B$16="PRICE",'Price x SAC x SACRE'!B198,IF($B$16="sac",'Price x SAC x SACRE'!G198,IF($B$16="sacre",'Price x SAC x SACRE'!L198,""))))*-1)</f>
        <v>-2013.2263577913839</v>
      </c>
      <c r="F22" s="20">
        <f>IF(D22="","",IF($B$16="PRICE",'Price x SAC x SACRE'!C198,IF($B$16="sac",'Price x SAC x SACRE'!H198,IF($B$16="sacre",'Price x SAC x SACRE'!M198,""))))</f>
        <v>634.5</v>
      </c>
      <c r="G22" s="20">
        <f>IF(D22="","",IF($B$16="PRICE",'Price x SAC x SACRE'!D198,IF($B$16="sac",'Price x SAC x SACRE'!I198,IF($B$16="sacre",'Price x SAC x SACRE'!N198,""))))</f>
        <v>1378.7263577913839</v>
      </c>
      <c r="H22" s="20">
        <f>IF(D22="","",(IF($B$16="PRICE",'Price x SAC x SACRE'!E198,IF($B$16="sac",'Price x SAC x SACRE'!J198,IF($B$16="sacre",'Price x SAC x SACRE'!O198,""))))*-1)</f>
        <v>-144666</v>
      </c>
    </row>
    <row r="23" spans="1:8" x14ac:dyDescent="0.25">
      <c r="D23" s="19">
        <f>IF(D22="","",IF(+D22+12&gt;$B$19,"",+D22+12))</f>
        <v>204</v>
      </c>
      <c r="E23" s="20">
        <f>IF(D23="","",(IF($B$16="PRICE",'Price x SAC x SACRE'!B210,IF($B$16="sac",'Price x SAC x SACRE'!G210,IF($B$16="sacre",'Price x SAC x SACRE'!L210,""))))*-1)</f>
        <v>-1940.9786883874685</v>
      </c>
      <c r="F23" s="20">
        <f>IF(D23="","",IF($B$16="PRICE",'Price x SAC x SACRE'!C210,IF($B$16="sac",'Price x SAC x SACRE'!H210,IF($B$16="sacre",'Price x SAC x SACRE'!M210,""))))</f>
        <v>634.5</v>
      </c>
      <c r="G23" s="20">
        <f>IF(D23="","",IF($B$16="PRICE",'Price x SAC x SACRE'!D210,IF($B$16="sac",'Price x SAC x SACRE'!I210,IF($B$16="sacre",'Price x SAC x SACRE'!N210,""))))</f>
        <v>1306.4786883874685</v>
      </c>
      <c r="H23" s="20">
        <f>IF(D23="","",(IF($B$16="PRICE",'Price x SAC x SACRE'!E210,IF($B$16="sac",'Price x SAC x SACRE'!J210,IF($B$16="sacre",'Price x SAC x SACRE'!O210,""))))*-1)</f>
        <v>-137052</v>
      </c>
    </row>
    <row r="24" spans="1:8" x14ac:dyDescent="0.25">
      <c r="D24" s="19">
        <f>IF(D23="","",IF(+D23+12&gt;$B$19,"",+D23+12))</f>
        <v>216</v>
      </c>
      <c r="E24" s="20">
        <f>IF(D24="","",(IF($B$16="PRICE",'Price x SAC x SACRE'!B222,IF($B$16="sac",'Price x SAC x SACRE'!G222,IF($B$16="sacre",'Price x SAC x SACRE'!L222,""))))*-1)</f>
        <v>-1868.7310189835532</v>
      </c>
      <c r="F24" s="20">
        <f>IF(D24="","",IF($B$16="PRICE",'Price x SAC x SACRE'!C222,IF($B$16="sac",'Price x SAC x SACRE'!H222,IF($B$16="sacre",'Price x SAC x SACRE'!M222,""))))</f>
        <v>634.5</v>
      </c>
      <c r="G24" s="20">
        <f>IF(D24="","",IF($B$16="PRICE",'Price x SAC x SACRE'!D222,IF($B$16="sac",'Price x SAC x SACRE'!I222,IF($B$16="sacre",'Price x SAC x SACRE'!N222,""))))</f>
        <v>1234.2310189835532</v>
      </c>
      <c r="H24" s="20">
        <f>IF(D24="","",(IF($B$16="PRICE",'Price x SAC x SACRE'!E222,IF($B$16="sac",'Price x SAC x SACRE'!J222,IF($B$16="sacre",'Price x SAC x SACRE'!O222,""))))*-1)</f>
        <v>-129438</v>
      </c>
    </row>
    <row r="25" spans="1:8" x14ac:dyDescent="0.25">
      <c r="D25" s="19">
        <f>IF(D24="","",IF(+D24+12&gt;$B$19,"",+D24+12))</f>
        <v>228</v>
      </c>
      <c r="E25" s="20">
        <f>IF(D25="","",(IF($B$16="PRICE",'Price x SAC x SACRE'!B234,IF($B$16="sac",'Price x SAC x SACRE'!G234,IF($B$16="sacre",'Price x SAC x SACRE'!L234,""))))*-1)</f>
        <v>-1796.4833495796379</v>
      </c>
      <c r="F25" s="20">
        <f>IF(D25="","",IF($B$16="PRICE",'Price x SAC x SACRE'!C234,IF($B$16="sac",'Price x SAC x SACRE'!H234,IF($B$16="sacre",'Price x SAC x SACRE'!M234,""))))</f>
        <v>634.5</v>
      </c>
      <c r="G25" s="20">
        <f>IF(D25="","",IF($B$16="PRICE",'Price x SAC x SACRE'!D234,IF($B$16="sac",'Price x SAC x SACRE'!I234,IF($B$16="sacre",'Price x SAC x SACRE'!N234,""))))</f>
        <v>1161.9833495796379</v>
      </c>
      <c r="H25" s="20">
        <f>IF(D25="","",(IF($B$16="PRICE",'Price x SAC x SACRE'!E234,IF($B$16="sac",'Price x SAC x SACRE'!J234,IF($B$16="sacre",'Price x SAC x SACRE'!O234,""))))*-1)</f>
        <v>-121824</v>
      </c>
    </row>
    <row r="26" spans="1:8" x14ac:dyDescent="0.25">
      <c r="D26" s="19">
        <f>IF(D25="","",IF(+D25+12&gt;$B$19,"",+D25+12))</f>
        <v>240</v>
      </c>
      <c r="E26" s="20">
        <f>IF(D26="","",(IF($B$16="PRICE",'Price x SAC x SACRE'!B246,IF($B$16="sac",'Price x SAC x SACRE'!G246,IF($B$16="sacre",'Price x SAC x SACRE'!L246,""))))*-1)</f>
        <v>-1724.2356801757226</v>
      </c>
      <c r="F26" s="20">
        <f>IF(D26="","",IF($B$16="PRICE",'Price x SAC x SACRE'!C246,IF($B$16="sac",'Price x SAC x SACRE'!H246,IF($B$16="sacre",'Price x SAC x SACRE'!M246,""))))</f>
        <v>634.5</v>
      </c>
      <c r="G26" s="20">
        <f>IF(D26="","",IF($B$16="PRICE",'Price x SAC x SACRE'!D246,IF($B$16="sac",'Price x SAC x SACRE'!I246,IF($B$16="sacre",'Price x SAC x SACRE'!N246,""))))</f>
        <v>1089.7356801757226</v>
      </c>
      <c r="H26" s="20">
        <f>IF(D26="","",(IF($B$16="PRICE",'Price x SAC x SACRE'!E246,IF($B$16="sac",'Price x SAC x SACRE'!J246,IF($B$16="sacre",'Price x SAC x SACRE'!O246,""))))*-1)</f>
        <v>-114210</v>
      </c>
    </row>
    <row r="27" spans="1:8" x14ac:dyDescent="0.25">
      <c r="D27" s="19">
        <f>IF(D26="","",IF(+D26+12&gt;$B$19,"",+D26+12))</f>
        <v>252</v>
      </c>
      <c r="E27" s="20">
        <f>IF(D27="","",(IF($B$16="PRICE",'Price x SAC x SACRE'!B258,IF($B$16="sac",'Price x SAC x SACRE'!G258,IF($B$16="sacre",'Price x SAC x SACRE'!L258,""))))*-1)</f>
        <v>-1651.9880107718072</v>
      </c>
      <c r="F27" s="20">
        <f>IF(D27="","",IF($B$16="PRICE",'Price x SAC x SACRE'!C258,IF($B$16="sac",'Price x SAC x SACRE'!H258,IF($B$16="sacre",'Price x SAC x SACRE'!M258,""))))</f>
        <v>634.5</v>
      </c>
      <c r="G27" s="20">
        <f>IF(D27="","",IF($B$16="PRICE",'Price x SAC x SACRE'!D258,IF($B$16="sac",'Price x SAC x SACRE'!I258,IF($B$16="sacre",'Price x SAC x SACRE'!N258,""))))</f>
        <v>1017.4880107718072</v>
      </c>
      <c r="H27" s="20">
        <f>IF(D27="","",(IF($B$16="PRICE",'Price x SAC x SACRE'!E258,IF($B$16="sac",'Price x SAC x SACRE'!J258,IF($B$16="sacre",'Price x SAC x SACRE'!O258,""))))*-1)</f>
        <v>-106596</v>
      </c>
    </row>
    <row r="28" spans="1:8" x14ac:dyDescent="0.25">
      <c r="D28" s="19">
        <f>IF(D27="","",IF(+D27+12&gt;$B$19,"",+D27+12))</f>
        <v>264</v>
      </c>
      <c r="E28" s="20">
        <f>IF(D28="","",(IF($B$16="PRICE",'Price x SAC x SACRE'!B270,IF($B$16="sac",'Price x SAC x SACRE'!G270,IF($B$16="sacre",'Price x SAC x SACRE'!L270,""))))*-1)</f>
        <v>-1579.7403413678921</v>
      </c>
      <c r="F28" s="20">
        <f>IF(D28="","",IF($B$16="PRICE",'Price x SAC x SACRE'!C270,IF($B$16="sac",'Price x SAC x SACRE'!H270,IF($B$16="sacre",'Price x SAC x SACRE'!M270,""))))</f>
        <v>634.5</v>
      </c>
      <c r="G28" s="20">
        <f>IF(D28="","",IF($B$16="PRICE",'Price x SAC x SACRE'!D270,IF($B$16="sac",'Price x SAC x SACRE'!I270,IF($B$16="sacre",'Price x SAC x SACRE'!N270,""))))</f>
        <v>945.24034136789203</v>
      </c>
      <c r="H28" s="20">
        <f>IF(D28="","",(IF($B$16="PRICE",'Price x SAC x SACRE'!E270,IF($B$16="sac",'Price x SAC x SACRE'!J270,IF($B$16="sacre",'Price x SAC x SACRE'!O270,""))))*-1)</f>
        <v>-98982</v>
      </c>
    </row>
    <row r="29" spans="1:8" x14ac:dyDescent="0.25">
      <c r="D29" s="19">
        <f>IF(D28="","",IF(+D28+12&gt;$B$19,"",+D28+12))</f>
        <v>276</v>
      </c>
      <c r="E29" s="20">
        <f>IF(D29="","",(IF($B$16="PRICE",'Price x SAC x SACRE'!B282,IF($B$16="sac",'Price x SAC x SACRE'!G282,IF($B$16="sacre",'Price x SAC x SACRE'!L282,""))))*-1)</f>
        <v>-1507.4926719639766</v>
      </c>
      <c r="F29" s="20">
        <f>IF(D29="","",IF($B$16="PRICE",'Price x SAC x SACRE'!C282,IF($B$16="sac",'Price x SAC x SACRE'!H282,IF($B$16="sacre",'Price x SAC x SACRE'!M282,""))))</f>
        <v>634.5</v>
      </c>
      <c r="G29" s="20">
        <f>IF(D29="","",IF($B$16="PRICE",'Price x SAC x SACRE'!D282,IF($B$16="sac",'Price x SAC x SACRE'!I282,IF($B$16="sacre",'Price x SAC x SACRE'!N282,""))))</f>
        <v>872.9926719639767</v>
      </c>
      <c r="H29" s="20">
        <f>IF(D29="","",(IF($B$16="PRICE",'Price x SAC x SACRE'!E282,IF($B$16="sac",'Price x SAC x SACRE'!J282,IF($B$16="sacre",'Price x SAC x SACRE'!O282,""))))*-1)</f>
        <v>-91368</v>
      </c>
    </row>
    <row r="30" spans="1:8" x14ac:dyDescent="0.25">
      <c r="D30" s="19">
        <f>IF(D29="","",IF(+D29+12&gt;$B$19,"",+D29+12))</f>
        <v>288</v>
      </c>
      <c r="E30" s="20">
        <f>IF(D30="","",(IF($B$16="PRICE",'Price x SAC x SACRE'!B294,IF($B$16="sac",'Price x SAC x SACRE'!G294,IF($B$16="sacre",'Price x SAC x SACRE'!L294,""))))*-1)</f>
        <v>-1435.2450025600615</v>
      </c>
      <c r="F30" s="20">
        <f>IF(D30="","",IF($B$16="PRICE",'Price x SAC x SACRE'!C294,IF($B$16="sac",'Price x SAC x SACRE'!H294,IF($B$16="sacre",'Price x SAC x SACRE'!M294,""))))</f>
        <v>634.5</v>
      </c>
      <c r="G30" s="20">
        <f>IF(D30="","",IF($B$16="PRICE",'Price x SAC x SACRE'!D294,IF($B$16="sac",'Price x SAC x SACRE'!I294,IF($B$16="sacre",'Price x SAC x SACRE'!N294,""))))</f>
        <v>800.74500256006138</v>
      </c>
      <c r="H30" s="20">
        <f>IF(D30="","",(IF($B$16="PRICE",'Price x SAC x SACRE'!E294,IF($B$16="sac",'Price x SAC x SACRE'!J294,IF($B$16="sacre",'Price x SAC x SACRE'!O294,""))))*-1)</f>
        <v>-83754</v>
      </c>
    </row>
    <row r="31" spans="1:8" x14ac:dyDescent="0.25">
      <c r="D31" s="19">
        <f>IF(D30="","",IF(+D30+12&gt;$B$19,"",+D30+12))</f>
        <v>300</v>
      </c>
      <c r="E31" s="20">
        <f>IF(D31="","",(IF($B$16="PRICE",'Price x SAC x SACRE'!B306,IF($B$16="sac",'Price x SAC x SACRE'!G306,IF($B$16="sacre",'Price x SAC x SACRE'!L306,""))))*-1)</f>
        <v>-1362.9973331561459</v>
      </c>
      <c r="F31" s="20">
        <f>IF(D31="","",IF($B$16="PRICE",'Price x SAC x SACRE'!C306,IF($B$16="sac",'Price x SAC x SACRE'!H306,IF($B$16="sacre",'Price x SAC x SACRE'!M306,""))))</f>
        <v>634.5</v>
      </c>
      <c r="G31" s="20">
        <f>IF(D31="","",IF($B$16="PRICE",'Price x SAC x SACRE'!D306,IF($B$16="sac",'Price x SAC x SACRE'!I306,IF($B$16="sacre",'Price x SAC x SACRE'!N306,""))))</f>
        <v>728.49733315614606</v>
      </c>
      <c r="H31" s="20">
        <f>IF(D31="","",(IF($B$16="PRICE",'Price x SAC x SACRE'!E306,IF($B$16="sac",'Price x SAC x SACRE'!J306,IF($B$16="sacre",'Price x SAC x SACRE'!O306,""))))*-1)</f>
        <v>-76140</v>
      </c>
    </row>
    <row r="32" spans="1:8" x14ac:dyDescent="0.25">
      <c r="D32" s="19">
        <f>IF(D31="","",IF(+D31+12&gt;$B$19,"",+D31+12))</f>
        <v>312</v>
      </c>
      <c r="E32" s="20">
        <f>IF(D32="","",(IF($B$16="PRICE",'Price x SAC x SACRE'!B318,IF($B$16="sac",'Price x SAC x SACRE'!G318,IF($B$16="sacre",'Price x SAC x SACRE'!L318,""))))*-1)</f>
        <v>-1290.7496637522308</v>
      </c>
      <c r="F32" s="20">
        <f>IF(D32="","",IF($B$16="PRICE",'Price x SAC x SACRE'!C318,IF($B$16="sac",'Price x SAC x SACRE'!H318,IF($B$16="sacre",'Price x SAC x SACRE'!M318,""))))</f>
        <v>634.5</v>
      </c>
      <c r="G32" s="20">
        <f>IF(D32="","",IF($B$16="PRICE",'Price x SAC x SACRE'!D318,IF($B$16="sac",'Price x SAC x SACRE'!I318,IF($B$16="sacre",'Price x SAC x SACRE'!N318,""))))</f>
        <v>656.24966375223073</v>
      </c>
      <c r="H32" s="20">
        <f>IF(D32="","",(IF($B$16="PRICE",'Price x SAC x SACRE'!E318,IF($B$16="sac",'Price x SAC x SACRE'!J318,IF($B$16="sacre",'Price x SAC x SACRE'!O318,""))))*-1)</f>
        <v>-68526</v>
      </c>
    </row>
    <row r="33" spans="4:8" x14ac:dyDescent="0.25">
      <c r="D33" s="19">
        <f>IF(D32="","",IF(+D32+12&gt;$B$19,"",+D32+12))</f>
        <v>324</v>
      </c>
      <c r="E33" s="20">
        <f>IF(D33="","",(IF($B$16="PRICE",'Price x SAC x SACRE'!B330,IF($B$16="sac",'Price x SAC x SACRE'!G330,IF($B$16="sacre",'Price x SAC x SACRE'!L330,""))))*-1)</f>
        <v>-1218.5019943483153</v>
      </c>
      <c r="F33" s="20">
        <f>IF(D33="","",IF($B$16="PRICE",'Price x SAC x SACRE'!C330,IF($B$16="sac",'Price x SAC x SACRE'!H330,IF($B$16="sacre",'Price x SAC x SACRE'!M330,""))))</f>
        <v>634.5</v>
      </c>
      <c r="G33" s="20">
        <f>IF(D33="","",IF($B$16="PRICE",'Price x SAC x SACRE'!D330,IF($B$16="sac",'Price x SAC x SACRE'!I330,IF($B$16="sacre",'Price x SAC x SACRE'!N330,""))))</f>
        <v>584.00199434831541</v>
      </c>
      <c r="H33" s="20">
        <f>IF(D33="","",(IF($B$16="PRICE",'Price x SAC x SACRE'!E330,IF($B$16="sac",'Price x SAC x SACRE'!J330,IF($B$16="sacre",'Price x SAC x SACRE'!O330,""))))*-1)</f>
        <v>-60912</v>
      </c>
    </row>
    <row r="34" spans="4:8" x14ac:dyDescent="0.25">
      <c r="D34" s="19">
        <f>IF(D33="","",IF(+D33+12&gt;$B$19,"",+D33+12))</f>
        <v>336</v>
      </c>
      <c r="E34" s="20">
        <f>IF(D34="","",(IF($B$16="PRICE",'Price x SAC x SACRE'!B342,IF($B$16="sac",'Price x SAC x SACRE'!G342,IF($B$16="sacre",'Price x SAC x SACRE'!L342,""))))*-1)</f>
        <v>-1146.2543249444002</v>
      </c>
      <c r="F34" s="20">
        <f>IF(D34="","",IF($B$16="PRICE",'Price x SAC x SACRE'!C342,IF($B$16="sac",'Price x SAC x SACRE'!H342,IF($B$16="sacre",'Price x SAC x SACRE'!M342,""))))</f>
        <v>634.5</v>
      </c>
      <c r="G34" s="20">
        <f>IF(D34="","",IF($B$16="PRICE",'Price x SAC x SACRE'!D342,IF($B$16="sac",'Price x SAC x SACRE'!I342,IF($B$16="sacre",'Price x SAC x SACRE'!N342,""))))</f>
        <v>511.75432494440014</v>
      </c>
      <c r="H34" s="20">
        <f>IF(D34="","",(IF($B$16="PRICE",'Price x SAC x SACRE'!E342,IF($B$16="sac",'Price x SAC x SACRE'!J342,IF($B$16="sacre",'Price x SAC x SACRE'!O342,""))))*-1)</f>
        <v>-53298</v>
      </c>
    </row>
    <row r="35" spans="4:8" x14ac:dyDescent="0.25">
      <c r="D35" s="19">
        <f>IF(D34="","",IF(+D34+12&gt;$B$19,"",+D34+12))</f>
        <v>348</v>
      </c>
      <c r="E35" s="20">
        <f>IF(D35="","",(IF($B$16="PRICE",'Price x SAC x SACRE'!B354,IF($B$16="sac",'Price x SAC x SACRE'!G354,IF($B$16="sacre",'Price x SAC x SACRE'!L354,""))))*-1)</f>
        <v>-1074.0066555404849</v>
      </c>
      <c r="F35" s="20">
        <f>IF(D35="","",IF($B$16="PRICE",'Price x SAC x SACRE'!C354,IF($B$16="sac",'Price x SAC x SACRE'!H354,IF($B$16="sacre",'Price x SAC x SACRE'!M354,""))))</f>
        <v>634.5</v>
      </c>
      <c r="G35" s="20">
        <f>IF(D35="","",IF($B$16="PRICE",'Price x SAC x SACRE'!D354,IF($B$16="sac",'Price x SAC x SACRE'!I354,IF($B$16="sacre",'Price x SAC x SACRE'!N354,""))))</f>
        <v>439.50665554048481</v>
      </c>
      <c r="H35" s="20">
        <f>IF(D35="","",(IF($B$16="PRICE",'Price x SAC x SACRE'!E354,IF($B$16="sac",'Price x SAC x SACRE'!J354,IF($B$16="sacre",'Price x SAC x SACRE'!O354,""))))*-1)</f>
        <v>-45684</v>
      </c>
    </row>
    <row r="36" spans="4:8" x14ac:dyDescent="0.25">
      <c r="D36" s="19">
        <f>IF(D35="","",IF(+D35+12&gt;$B$19,"",+D35+12))</f>
        <v>360</v>
      </c>
      <c r="E36" s="20">
        <f>IF(D36="","",(IF($B$16="PRICE",'Price x SAC x SACRE'!B366,IF($B$16="sac",'Price x SAC x SACRE'!G366,IF($B$16="sacre",'Price x SAC x SACRE'!L366,""))))*-1)</f>
        <v>-1001.7589861365695</v>
      </c>
      <c r="F36" s="20">
        <f>IF(D36="","",IF($B$16="PRICE",'Price x SAC x SACRE'!C366,IF($B$16="sac",'Price x SAC x SACRE'!H366,IF($B$16="sacre",'Price x SAC x SACRE'!M366,""))))</f>
        <v>634.5</v>
      </c>
      <c r="G36" s="20">
        <f>IF(D36="","",IF($B$16="PRICE",'Price x SAC x SACRE'!D366,IF($B$16="sac",'Price x SAC x SACRE'!I366,IF($B$16="sacre",'Price x SAC x SACRE'!N366,""))))</f>
        <v>367.25898613656949</v>
      </c>
      <c r="H36" s="20">
        <f>IF(D36="","",(IF($B$16="PRICE",'Price x SAC x SACRE'!E366,IF($B$16="sac",'Price x SAC x SACRE'!J366,IF($B$16="sacre",'Price x SAC x SACRE'!O366,""))))*-1)</f>
        <v>-38070</v>
      </c>
    </row>
    <row r="37" spans="4:8" x14ac:dyDescent="0.25">
      <c r="D37" s="19">
        <f t="shared" ref="D37:D41" si="0">IF(D36="","",IF(+D36+12&gt;$B$19,"",+D36+12))</f>
        <v>372</v>
      </c>
      <c r="E37" s="20">
        <f>IF(D37="","",(IF($B$16="PRICE",'Price x SAC x SACRE'!B367,IF($B$16="sac",'Price x SAC x SACRE'!G367,IF($B$16="sacre",'Price x SAC x SACRE'!L367,""))))*-1)</f>
        <v>-995.73834701957662</v>
      </c>
      <c r="F37" s="20">
        <f>IF(D37="","",IF($B$16="PRICE",'Price x SAC x SACRE'!C367,IF($B$16="sac",'Price x SAC x SACRE'!H367,IF($B$16="sacre",'Price x SAC x SACRE'!M367,""))))</f>
        <v>634.5</v>
      </c>
      <c r="G37" s="20">
        <f>IF(D37="","",IF($B$16="PRICE",'Price x SAC x SACRE'!D367,IF($B$16="sac",'Price x SAC x SACRE'!I367,IF($B$16="sacre",'Price x SAC x SACRE'!N367,""))))</f>
        <v>361.23834701957657</v>
      </c>
      <c r="H37" s="20">
        <f>IF(D37="","",(IF($B$16="PRICE",'Price x SAC x SACRE'!E367,IF($B$16="sac",'Price x SAC x SACRE'!J367,IF($B$16="sacre",'Price x SAC x SACRE'!O367,""))))*-1)</f>
        <v>-37435.5</v>
      </c>
    </row>
    <row r="38" spans="4:8" x14ac:dyDescent="0.25">
      <c r="D38" s="19">
        <f t="shared" si="0"/>
        <v>384</v>
      </c>
      <c r="E38" s="20">
        <f>IF(D38="","",(IF($B$16="PRICE",'Price x SAC x SACRE'!B368,IF($B$16="sac",'Price x SAC x SACRE'!G368,IF($B$16="sacre",'Price x SAC x SACRE'!L368,""))))*-1)</f>
        <v>-989.71770790258358</v>
      </c>
      <c r="F38" s="20">
        <f>IF(D38="","",IF($B$16="PRICE",'Price x SAC x SACRE'!C368,IF($B$16="sac",'Price x SAC x SACRE'!H368,IF($B$16="sacre",'Price x SAC x SACRE'!M368,""))))</f>
        <v>634.5</v>
      </c>
      <c r="G38" s="20">
        <f>IF(D38="","",IF($B$16="PRICE",'Price x SAC x SACRE'!D368,IF($B$16="sac",'Price x SAC x SACRE'!I368,IF($B$16="sacre",'Price x SAC x SACRE'!N368,""))))</f>
        <v>355.21770790258358</v>
      </c>
      <c r="H38" s="20">
        <f>IF(D38="","",(IF($B$16="PRICE",'Price x SAC x SACRE'!E368,IF($B$16="sac",'Price x SAC x SACRE'!J368,IF($B$16="sacre",'Price x SAC x SACRE'!O368,""))))*-1)</f>
        <v>-36801</v>
      </c>
    </row>
    <row r="39" spans="4:8" x14ac:dyDescent="0.25">
      <c r="D39" s="19">
        <f t="shared" si="0"/>
        <v>396</v>
      </c>
      <c r="E39" s="20">
        <f>IF(D39="","",(IF($B$16="PRICE",'Price x SAC x SACRE'!B369,IF($B$16="sac",'Price x SAC x SACRE'!G369,IF($B$16="sacre",'Price x SAC x SACRE'!L369,""))))*-1)</f>
        <v>-983.69706878559066</v>
      </c>
      <c r="F39" s="20">
        <f>IF(D39="","",IF($B$16="PRICE",'Price x SAC x SACRE'!C369,IF($B$16="sac",'Price x SAC x SACRE'!H369,IF($B$16="sacre",'Price x SAC x SACRE'!M369,""))))</f>
        <v>634.5</v>
      </c>
      <c r="G39" s="20">
        <f>IF(D39="","",IF($B$16="PRICE",'Price x SAC x SACRE'!D369,IF($B$16="sac",'Price x SAC x SACRE'!I369,IF($B$16="sacre",'Price x SAC x SACRE'!N369,""))))</f>
        <v>349.19706878559066</v>
      </c>
      <c r="H39" s="20">
        <f>IF(D39="","",(IF($B$16="PRICE",'Price x SAC x SACRE'!E369,IF($B$16="sac",'Price x SAC x SACRE'!J369,IF($B$16="sacre",'Price x SAC x SACRE'!O369,""))))*-1)</f>
        <v>-36166.5</v>
      </c>
    </row>
    <row r="40" spans="4:8" x14ac:dyDescent="0.25">
      <c r="D40" s="19">
        <f t="shared" si="0"/>
        <v>408</v>
      </c>
      <c r="E40" s="20">
        <f>IF(D40="","",(IF($B$16="PRICE",'Price x SAC x SACRE'!B370,IF($B$16="sac",'Price x SAC x SACRE'!G370,IF($B$16="sacre",'Price x SAC x SACRE'!L370,""))))*-1)</f>
        <v>-977.67642966859773</v>
      </c>
      <c r="F40" s="20">
        <f>IF(D40="","",IF($B$16="PRICE",'Price x SAC x SACRE'!C370,IF($B$16="sac",'Price x SAC x SACRE'!H370,IF($B$16="sacre",'Price x SAC x SACRE'!M370,""))))</f>
        <v>634.5</v>
      </c>
      <c r="G40" s="20">
        <f>IF(D40="","",IF($B$16="PRICE",'Price x SAC x SACRE'!D370,IF($B$16="sac",'Price x SAC x SACRE'!I370,IF($B$16="sacre",'Price x SAC x SACRE'!N370,""))))</f>
        <v>343.17642966859773</v>
      </c>
      <c r="H40" s="20">
        <f>IF(D40="","",(IF($B$16="PRICE",'Price x SAC x SACRE'!E370,IF($B$16="sac",'Price x SAC x SACRE'!J370,IF($B$16="sacre",'Price x SAC x SACRE'!O370,""))))*-1)</f>
        <v>-35532</v>
      </c>
    </row>
    <row r="41" spans="4:8" x14ac:dyDescent="0.25">
      <c r="D41" s="26">
        <f t="shared" si="0"/>
        <v>420</v>
      </c>
      <c r="E41" s="27">
        <f>IF(D41="","",(IF($B$16="PRICE",'Price x SAC x SACRE'!B371,IF($B$16="sac",'Price x SAC x SACRE'!G371,IF($B$16="sacre",'Price x SAC x SACRE'!L371,""))))*-1)</f>
        <v>-971.65579055160481</v>
      </c>
      <c r="F41" s="27">
        <f>IF(D41="","",IF($B$16="PRICE",'Price x SAC x SACRE'!C371,IF($B$16="sac",'Price x SAC x SACRE'!H371,IF($B$16="sacre",'Price x SAC x SACRE'!M371,""))))</f>
        <v>634.5</v>
      </c>
      <c r="G41" s="27">
        <f>IF(D41="","",IF($B$16="PRICE",'Price x SAC x SACRE'!D371,IF($B$16="sac",'Price x SAC x SACRE'!I371,IF($B$16="sacre",'Price x SAC x SACRE'!N371,""))))</f>
        <v>337.15579055160481</v>
      </c>
      <c r="H41" s="27">
        <f>IF(D41="","",(IF($B$16="PRICE",'Price x SAC x SACRE'!E371,IF($B$16="sac",'Price x SAC x SACRE'!J371,IF($B$16="sacre",'Price x SAC x SACRE'!O371,""))))*-1)</f>
        <v>-34897.5</v>
      </c>
    </row>
  </sheetData>
  <sheetProtection algorithmName="SHA-512" hashValue="UhrjrnY+DYer6zvodml8vFQAOIPnnYmSWpnrfbo4OkbOfU1T/+l5QmXH7suMfOfYmlvwCtPddq92LN+UrCGMVA==" saltValue="kyTk+qOiYXhpX5Rlb9ajeQ==" spinCount="100000" sheet="1" objects="1" scenarios="1"/>
  <mergeCells count="3">
    <mergeCell ref="A1:B4"/>
    <mergeCell ref="A5:B5"/>
    <mergeCell ref="A15:B15"/>
  </mergeCells>
  <dataValidations disablePrompts="1" count="1">
    <dataValidation type="list" showInputMessage="1" showErrorMessage="1" promptTitle="Financiamento" prompt="Escolha a Opção" sqref="B16" xr:uid="{F8298D06-ED8A-4DB1-80A0-260576081C9B}">
      <formula1>"PRICE,SAC,SACRE"</formula1>
    </dataValidation>
  </dataValidation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274B-F378-4B93-9AC9-0D4DFF0A81D3}">
  <sheetPr codeName="Planilha4">
    <pageSetUpPr fitToPage="1"/>
  </sheetPr>
  <dimension ref="A1:T4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9" sqref="E19"/>
    </sheetView>
  </sheetViews>
  <sheetFormatPr defaultColWidth="10.28515625" defaultRowHeight="15" outlineLevelRow="1" x14ac:dyDescent="0.25"/>
  <cols>
    <col min="1" max="1" width="6.42578125" style="40" bestFit="1" customWidth="1"/>
    <col min="2" max="2" width="10.42578125" style="40" bestFit="1" customWidth="1"/>
    <col min="3" max="3" width="12.140625" style="40" bestFit="1" customWidth="1"/>
    <col min="4" max="4" width="12.28515625" style="40" customWidth="1"/>
    <col min="5" max="5" width="16" style="45" bestFit="1" customWidth="1"/>
    <col min="6" max="6" width="12.5703125" style="50" customWidth="1"/>
    <col min="7" max="7" width="10.42578125" style="40" bestFit="1" customWidth="1"/>
    <col min="8" max="8" width="12.140625" style="40" bestFit="1" customWidth="1"/>
    <col min="9" max="9" width="11" style="40" customWidth="1"/>
    <col min="10" max="10" width="16" style="45" bestFit="1" customWidth="1"/>
    <col min="11" max="11" width="10.28515625" style="40"/>
    <col min="12" max="12" width="13.140625" style="40" bestFit="1" customWidth="1"/>
    <col min="13" max="13" width="14.28515625" style="40" bestFit="1" customWidth="1"/>
    <col min="14" max="14" width="10.140625" style="40" bestFit="1" customWidth="1"/>
    <col min="15" max="15" width="15.28515625" style="45" bestFit="1" customWidth="1"/>
    <col min="16" max="16" width="12.85546875" style="40" customWidth="1"/>
    <col min="17" max="17" width="11.28515625" style="40" bestFit="1" customWidth="1"/>
    <col min="18" max="16384" width="10.28515625" style="40"/>
  </cols>
  <sheetData>
    <row r="1" spans="1:20" x14ac:dyDescent="0.25">
      <c r="B1" s="41" t="s">
        <v>12</v>
      </c>
      <c r="C1" s="42">
        <f>+Dashboard!B17</f>
        <v>0.12</v>
      </c>
      <c r="D1" s="41"/>
      <c r="E1" s="43" t="s">
        <v>13</v>
      </c>
      <c r="F1" s="44">
        <f>+Dashboard!B13</f>
        <v>266490</v>
      </c>
      <c r="G1" s="41"/>
      <c r="H1" s="42"/>
      <c r="I1" s="41"/>
      <c r="J1" s="43"/>
    </row>
    <row r="2" spans="1:20" x14ac:dyDescent="0.25">
      <c r="B2" s="41" t="s">
        <v>11</v>
      </c>
      <c r="C2" s="46">
        <f>((C1+1)^(1/12))-1</f>
        <v>9.4887929345830457E-3</v>
      </c>
      <c r="D2" s="41"/>
      <c r="E2" s="43" t="s">
        <v>14</v>
      </c>
      <c r="F2" s="44">
        <f>+F1</f>
        <v>266490</v>
      </c>
      <c r="G2" s="41"/>
      <c r="H2" s="46"/>
      <c r="I2" s="41"/>
      <c r="J2" s="43"/>
      <c r="M2" s="47"/>
    </row>
    <row r="3" spans="1:20" x14ac:dyDescent="0.25">
      <c r="B3" s="41" t="s">
        <v>15</v>
      </c>
      <c r="C3" s="48">
        <f>+Dashboard!B19</f>
        <v>420</v>
      </c>
      <c r="D3" s="41"/>
      <c r="E3" s="43"/>
      <c r="F3" s="44"/>
      <c r="G3" s="41"/>
      <c r="H3" s="49"/>
      <c r="I3" s="41"/>
      <c r="J3" s="43"/>
    </row>
    <row r="4" spans="1:20" ht="15.75" thickBot="1" x14ac:dyDescent="0.3"/>
    <row r="5" spans="1:20" ht="15.75" customHeight="1" thickBot="1" x14ac:dyDescent="0.3">
      <c r="B5" s="68" t="s">
        <v>16</v>
      </c>
      <c r="C5" s="69"/>
      <c r="D5" s="69"/>
      <c r="E5" s="70"/>
      <c r="G5" s="68" t="s">
        <v>17</v>
      </c>
      <c r="H5" s="69"/>
      <c r="I5" s="69"/>
      <c r="J5" s="70"/>
      <c r="L5" s="68" t="s">
        <v>22</v>
      </c>
      <c r="M5" s="69"/>
      <c r="N5" s="69"/>
      <c r="O5" s="70"/>
      <c r="Q5" s="47"/>
    </row>
    <row r="6" spans="1:20" ht="15.75" x14ac:dyDescent="0.25">
      <c r="A6" s="49" t="s">
        <v>0</v>
      </c>
      <c r="B6" s="49" t="s">
        <v>8</v>
      </c>
      <c r="C6" s="49" t="s">
        <v>9</v>
      </c>
      <c r="D6" s="49" t="s">
        <v>7</v>
      </c>
      <c r="E6" s="49" t="s">
        <v>10</v>
      </c>
      <c r="F6" s="44"/>
      <c r="G6" s="49" t="s">
        <v>8</v>
      </c>
      <c r="H6" s="49" t="s">
        <v>9</v>
      </c>
      <c r="I6" s="49" t="s">
        <v>7</v>
      </c>
      <c r="J6" s="49" t="s">
        <v>10</v>
      </c>
      <c r="K6" s="51"/>
      <c r="L6" s="52" t="s">
        <v>18</v>
      </c>
      <c r="M6" s="52" t="s">
        <v>19</v>
      </c>
      <c r="N6" s="52" t="s">
        <v>20</v>
      </c>
      <c r="O6" s="52" t="s">
        <v>21</v>
      </c>
      <c r="Q6" s="47"/>
      <c r="S6" s="47"/>
    </row>
    <row r="7" spans="1:20" s="41" customFormat="1" x14ac:dyDescent="0.25">
      <c r="A7" s="49">
        <v>1</v>
      </c>
      <c r="B7" s="53">
        <f>+D7+C7</f>
        <v>2577.4847804863971</v>
      </c>
      <c r="C7" s="53">
        <f t="shared" ref="C7:C70" si="0">IF(A7&gt;$C$3,0,PPMT($C$2,A7,$C$3,-$F$1))</f>
        <v>48.816351349361312</v>
      </c>
      <c r="D7" s="53">
        <f>+F1*C2</f>
        <v>2528.6684291370357</v>
      </c>
      <c r="E7" s="53">
        <f>+F1-C7</f>
        <v>266441.18364865065</v>
      </c>
      <c r="F7" s="44"/>
      <c r="G7" s="53">
        <f>+I7+H7</f>
        <v>3163.1684291370357</v>
      </c>
      <c r="H7" s="53">
        <f>IF(A7&gt;$C$3,0,+$F$2/$C$3)</f>
        <v>634.5</v>
      </c>
      <c r="I7" s="53">
        <f>+F2*$C$2</f>
        <v>2528.6684291370357</v>
      </c>
      <c r="J7" s="53">
        <f>+$F$2-H7</f>
        <v>265855.5</v>
      </c>
      <c r="K7" s="49"/>
      <c r="L7" s="53">
        <f>+M7+N7</f>
        <v>3163.1684291370357</v>
      </c>
      <c r="M7" s="53">
        <f>+F1/C3</f>
        <v>634.5</v>
      </c>
      <c r="N7" s="53">
        <f>+$F$1*($C$2)</f>
        <v>2528.6684291370357</v>
      </c>
      <c r="O7" s="53">
        <f>+F1-M7</f>
        <v>265855.5</v>
      </c>
      <c r="T7" s="54"/>
    </row>
    <row r="8" spans="1:20" outlineLevel="1" x14ac:dyDescent="0.25">
      <c r="A8" s="51">
        <v>2</v>
      </c>
      <c r="B8" s="55">
        <f>+D8+C8</f>
        <v>2577.4847804863975</v>
      </c>
      <c r="C8" s="55">
        <f t="shared" si="0"/>
        <v>49.279559599137244</v>
      </c>
      <c r="D8" s="55">
        <f t="shared" ref="D8:D72" si="1">+E7*$C$2</f>
        <v>2528.2052208872601</v>
      </c>
      <c r="E8" s="55">
        <f>+E7-C8</f>
        <v>266391.90408905153</v>
      </c>
      <c r="G8" s="55">
        <f t="shared" ref="G8:G71" si="2">+I8+H8</f>
        <v>3157.147790020043</v>
      </c>
      <c r="H8" s="55">
        <f t="shared" ref="H8:H71" si="3">IF(A8&gt;$C$3,0,+$F$2/$C$3)</f>
        <v>634.5</v>
      </c>
      <c r="I8" s="55">
        <f>+J7*$C$2</f>
        <v>2522.647790020043</v>
      </c>
      <c r="J8" s="55">
        <f>+J7-H8</f>
        <v>265221</v>
      </c>
      <c r="K8" s="51"/>
      <c r="L8" s="55">
        <f>+L7</f>
        <v>3163.1684291370357</v>
      </c>
      <c r="M8" s="55">
        <f>+L8-N8</f>
        <v>640.5206391169927</v>
      </c>
      <c r="N8" s="55">
        <f>IF(A8&gt;$C$3,0,+O7*($C$2))</f>
        <v>2522.647790020043</v>
      </c>
      <c r="O8" s="55">
        <f>IF(A8&gt;$C$3,0,+O7-M8)</f>
        <v>265214.97936088301</v>
      </c>
      <c r="T8" s="47"/>
    </row>
    <row r="9" spans="1:20" outlineLevel="1" x14ac:dyDescent="0.25">
      <c r="A9" s="51">
        <v>3</v>
      </c>
      <c r="B9" s="55">
        <f>+D9+C9</f>
        <v>2577.4847804863975</v>
      </c>
      <c r="C9" s="55">
        <f t="shared" si="0"/>
        <v>49.747163136080907</v>
      </c>
      <c r="D9" s="55">
        <f t="shared" si="1"/>
        <v>2527.7376173503167</v>
      </c>
      <c r="E9" s="55">
        <f t="shared" ref="E9:E72" si="4">+E8-C9</f>
        <v>266342.15692591545</v>
      </c>
      <c r="G9" s="55">
        <f t="shared" si="2"/>
        <v>3151.1271509030498</v>
      </c>
      <c r="H9" s="55">
        <f t="shared" si="3"/>
        <v>634.5</v>
      </c>
      <c r="I9" s="55">
        <f t="shared" ref="I9:I72" si="5">+J8*$C$2</f>
        <v>2516.6271509030498</v>
      </c>
      <c r="J9" s="55">
        <f t="shared" ref="J9:J72" si="6">+J8-H9</f>
        <v>264586.5</v>
      </c>
      <c r="K9" s="51"/>
      <c r="L9" s="55">
        <f t="shared" ref="L9:L72" si="7">+L8</f>
        <v>3163.1684291370357</v>
      </c>
      <c r="M9" s="55">
        <f t="shared" ref="M9:M72" si="8">+L9-N9</f>
        <v>646.59840683190077</v>
      </c>
      <c r="N9" s="55">
        <f t="shared" ref="N9:N72" si="9">IF(A9&gt;$C$3,0,+O8*($C$2))</f>
        <v>2516.5700223051349</v>
      </c>
      <c r="O9" s="55">
        <f t="shared" ref="O9:O71" si="10">IF(A9&gt;$C$3,0,+O8-M9)</f>
        <v>264568.3809540511</v>
      </c>
      <c r="T9" s="47"/>
    </row>
    <row r="10" spans="1:20" outlineLevel="1" x14ac:dyDescent="0.25">
      <c r="A10" s="51">
        <v>4</v>
      </c>
      <c r="B10" s="55">
        <f t="shared" ref="B10:B71" si="11">+D10+C10</f>
        <v>2577.4847804863975</v>
      </c>
      <c r="C10" s="55">
        <f t="shared" si="0"/>
        <v>50.219203666162095</v>
      </c>
      <c r="D10" s="55">
        <f t="shared" si="1"/>
        <v>2527.2655768202353</v>
      </c>
      <c r="E10" s="55">
        <f t="shared" si="4"/>
        <v>266291.93772224931</v>
      </c>
      <c r="G10" s="55">
        <f t="shared" si="2"/>
        <v>3145.1065117860571</v>
      </c>
      <c r="H10" s="55">
        <f t="shared" si="3"/>
        <v>634.5</v>
      </c>
      <c r="I10" s="55">
        <f t="shared" si="5"/>
        <v>2510.6065117860571</v>
      </c>
      <c r="J10" s="55">
        <f t="shared" si="6"/>
        <v>263952</v>
      </c>
      <c r="K10" s="51"/>
      <c r="L10" s="55">
        <f t="shared" si="7"/>
        <v>3163.1684291370357</v>
      </c>
      <c r="M10" s="55">
        <f t="shared" si="8"/>
        <v>652.73384522616016</v>
      </c>
      <c r="N10" s="55">
        <f t="shared" si="9"/>
        <v>2510.4345839108755</v>
      </c>
      <c r="O10" s="55">
        <f t="shared" si="10"/>
        <v>263915.64710882492</v>
      </c>
      <c r="T10" s="47"/>
    </row>
    <row r="11" spans="1:20" outlineLevel="1" x14ac:dyDescent="0.25">
      <c r="A11" s="51">
        <v>5</v>
      </c>
      <c r="B11" s="55">
        <f t="shared" si="11"/>
        <v>2577.4847804863975</v>
      </c>
      <c r="C11" s="55">
        <f t="shared" si="0"/>
        <v>50.695723291089962</v>
      </c>
      <c r="D11" s="55">
        <f t="shared" si="1"/>
        <v>2526.7890571953076</v>
      </c>
      <c r="E11" s="55">
        <f t="shared" si="4"/>
        <v>266241.24199895823</v>
      </c>
      <c r="G11" s="55">
        <f t="shared" si="2"/>
        <v>3139.085872669064</v>
      </c>
      <c r="H11" s="55">
        <f t="shared" si="3"/>
        <v>634.5</v>
      </c>
      <c r="I11" s="55">
        <f t="shared" si="5"/>
        <v>2504.585872669064</v>
      </c>
      <c r="J11" s="55">
        <f t="shared" si="6"/>
        <v>263317.5</v>
      </c>
      <c r="K11" s="51"/>
      <c r="L11" s="55">
        <f t="shared" si="7"/>
        <v>3163.1684291370357</v>
      </c>
      <c r="M11" s="55">
        <f t="shared" si="8"/>
        <v>658.92750152490544</v>
      </c>
      <c r="N11" s="55">
        <f t="shared" si="9"/>
        <v>2504.2409276121302</v>
      </c>
      <c r="O11" s="55">
        <f t="shared" si="10"/>
        <v>263256.71960730001</v>
      </c>
      <c r="T11" s="47"/>
    </row>
    <row r="12" spans="1:20" outlineLevel="1" x14ac:dyDescent="0.25">
      <c r="A12" s="51">
        <v>6</v>
      </c>
      <c r="B12" s="55">
        <f t="shared" si="11"/>
        <v>2577.4847804863975</v>
      </c>
      <c r="C12" s="55">
        <f t="shared" si="0"/>
        <v>51.176764512068026</v>
      </c>
      <c r="D12" s="55">
        <f t="shared" si="1"/>
        <v>2526.3080159743295</v>
      </c>
      <c r="E12" s="55">
        <f t="shared" si="4"/>
        <v>266190.06523444614</v>
      </c>
      <c r="G12" s="55">
        <f t="shared" si="2"/>
        <v>3133.0652335520713</v>
      </c>
      <c r="H12" s="55">
        <f t="shared" si="3"/>
        <v>634.5</v>
      </c>
      <c r="I12" s="55">
        <f t="shared" si="5"/>
        <v>2498.5652335520713</v>
      </c>
      <c r="J12" s="55">
        <f t="shared" si="6"/>
        <v>262683</v>
      </c>
      <c r="K12" s="51"/>
      <c r="L12" s="55">
        <f t="shared" si="7"/>
        <v>3163.1684291370357</v>
      </c>
      <c r="M12" s="55">
        <f t="shared" si="8"/>
        <v>665.17992814577747</v>
      </c>
      <c r="N12" s="55">
        <f t="shared" si="9"/>
        <v>2497.9885009912582</v>
      </c>
      <c r="O12" s="55">
        <f t="shared" si="10"/>
        <v>262591.53967915423</v>
      </c>
      <c r="T12" s="47"/>
    </row>
    <row r="13" spans="1:20" outlineLevel="1" x14ac:dyDescent="0.25">
      <c r="A13" s="51">
        <v>7</v>
      </c>
      <c r="B13" s="55">
        <f t="shared" si="11"/>
        <v>2577.4847804863975</v>
      </c>
      <c r="C13" s="55">
        <f t="shared" si="0"/>
        <v>51.66237023358498</v>
      </c>
      <c r="D13" s="55">
        <f t="shared" si="1"/>
        <v>2525.8224102528125</v>
      </c>
      <c r="E13" s="55">
        <f t="shared" si="4"/>
        <v>266138.40286421258</v>
      </c>
      <c r="G13" s="55">
        <f t="shared" si="2"/>
        <v>3127.0445944350781</v>
      </c>
      <c r="H13" s="55">
        <f t="shared" si="3"/>
        <v>634.5</v>
      </c>
      <c r="I13" s="55">
        <f t="shared" si="5"/>
        <v>2492.5445944350781</v>
      </c>
      <c r="J13" s="55">
        <f t="shared" si="6"/>
        <v>262048.5</v>
      </c>
      <c r="K13" s="51"/>
      <c r="L13" s="55">
        <f t="shared" si="7"/>
        <v>3163.1684291370357</v>
      </c>
      <c r="M13" s="55">
        <f t="shared" si="8"/>
        <v>671.4916827481934</v>
      </c>
      <c r="N13" s="55">
        <f t="shared" si="9"/>
        <v>2491.6767463888423</v>
      </c>
      <c r="O13" s="55">
        <f t="shared" si="10"/>
        <v>261920.04799640604</v>
      </c>
      <c r="T13" s="47"/>
    </row>
    <row r="14" spans="1:20" outlineLevel="1" x14ac:dyDescent="0.25">
      <c r="A14" s="51">
        <v>8</v>
      </c>
      <c r="B14" s="55">
        <f t="shared" si="11"/>
        <v>2577.4847804863975</v>
      </c>
      <c r="C14" s="55">
        <f t="shared" si="0"/>
        <v>52.152583767241225</v>
      </c>
      <c r="D14" s="55">
        <f t="shared" si="1"/>
        <v>2525.3321967191564</v>
      </c>
      <c r="E14" s="55">
        <f t="shared" si="4"/>
        <v>266086.25028044533</v>
      </c>
      <c r="G14" s="55">
        <f t="shared" si="2"/>
        <v>3121.0239553180854</v>
      </c>
      <c r="H14" s="55">
        <f t="shared" si="3"/>
        <v>634.5</v>
      </c>
      <c r="I14" s="55">
        <f t="shared" si="5"/>
        <v>2486.5239553180854</v>
      </c>
      <c r="J14" s="55">
        <f t="shared" si="6"/>
        <v>261414</v>
      </c>
      <c r="K14" s="51"/>
      <c r="L14" s="55">
        <f t="shared" si="7"/>
        <v>3163.1684291370357</v>
      </c>
      <c r="M14" s="55">
        <f t="shared" si="8"/>
        <v>677.86332828308605</v>
      </c>
      <c r="N14" s="55">
        <f t="shared" si="9"/>
        <v>2485.3051008539496</v>
      </c>
      <c r="O14" s="55">
        <f t="shared" si="10"/>
        <v>261242.18466812294</v>
      </c>
      <c r="T14" s="47"/>
    </row>
    <row r="15" spans="1:20" outlineLevel="1" x14ac:dyDescent="0.25">
      <c r="A15" s="51">
        <v>9</v>
      </c>
      <c r="B15" s="55">
        <f t="shared" si="11"/>
        <v>2577.4847804863975</v>
      </c>
      <c r="C15" s="55">
        <f t="shared" si="0"/>
        <v>52.647448835612074</v>
      </c>
      <c r="D15" s="55">
        <f t="shared" si="1"/>
        <v>2524.8373316507855</v>
      </c>
      <c r="E15" s="55">
        <f t="shared" si="4"/>
        <v>266033.60283160972</v>
      </c>
      <c r="G15" s="55">
        <f t="shared" si="2"/>
        <v>3115.0033162010923</v>
      </c>
      <c r="H15" s="55">
        <f t="shared" si="3"/>
        <v>634.5</v>
      </c>
      <c r="I15" s="55">
        <f t="shared" si="5"/>
        <v>2480.5033162010923</v>
      </c>
      <c r="J15" s="55">
        <f t="shared" si="6"/>
        <v>260779.5</v>
      </c>
      <c r="K15" s="51"/>
      <c r="L15" s="55">
        <f t="shared" si="7"/>
        <v>3163.1684291370357</v>
      </c>
      <c r="M15" s="55">
        <f t="shared" si="8"/>
        <v>684.29543304311164</v>
      </c>
      <c r="N15" s="55">
        <f t="shared" si="9"/>
        <v>2478.872996093924</v>
      </c>
      <c r="O15" s="55">
        <f t="shared" si="10"/>
        <v>260557.88923507981</v>
      </c>
      <c r="T15" s="47"/>
    </row>
    <row r="16" spans="1:20" outlineLevel="1" x14ac:dyDescent="0.25">
      <c r="A16" s="51">
        <v>10</v>
      </c>
      <c r="B16" s="55">
        <f t="shared" si="11"/>
        <v>2577.484780486398</v>
      </c>
      <c r="C16" s="55">
        <f t="shared" si="0"/>
        <v>53.147009576147248</v>
      </c>
      <c r="D16" s="55">
        <f t="shared" si="1"/>
        <v>2524.3377709102506</v>
      </c>
      <c r="E16" s="55">
        <f t="shared" si="4"/>
        <v>265980.45582203357</v>
      </c>
      <c r="G16" s="55">
        <f t="shared" si="2"/>
        <v>3108.9826770840996</v>
      </c>
      <c r="H16" s="55">
        <f t="shared" si="3"/>
        <v>634.5</v>
      </c>
      <c r="I16" s="55">
        <f t="shared" si="5"/>
        <v>2474.4826770840996</v>
      </c>
      <c r="J16" s="55">
        <f t="shared" si="6"/>
        <v>260145</v>
      </c>
      <c r="K16" s="51"/>
      <c r="L16" s="55">
        <f t="shared" si="7"/>
        <v>3163.1684291370357</v>
      </c>
      <c r="M16" s="55">
        <f t="shared" si="8"/>
        <v>690.78857071333869</v>
      </c>
      <c r="N16" s="55">
        <f t="shared" si="9"/>
        <v>2472.379858423697</v>
      </c>
      <c r="O16" s="55">
        <f t="shared" si="10"/>
        <v>259867.10066436647</v>
      </c>
      <c r="T16" s="47"/>
    </row>
    <row r="17" spans="1:20" outlineLevel="1" x14ac:dyDescent="0.25">
      <c r="A17" s="51">
        <v>11</v>
      </c>
      <c r="B17" s="55">
        <f t="shared" si="11"/>
        <v>2577.484780486398</v>
      </c>
      <c r="C17" s="55">
        <f t="shared" si="0"/>
        <v>53.651310545107606</v>
      </c>
      <c r="D17" s="55">
        <f t="shared" si="1"/>
        <v>2523.8334699412903</v>
      </c>
      <c r="E17" s="55">
        <f t="shared" si="4"/>
        <v>265926.80451148847</v>
      </c>
      <c r="G17" s="55">
        <f t="shared" si="2"/>
        <v>3102.9620379671064</v>
      </c>
      <c r="H17" s="55">
        <f t="shared" si="3"/>
        <v>634.5</v>
      </c>
      <c r="I17" s="55">
        <f t="shared" si="5"/>
        <v>2468.4620379671064</v>
      </c>
      <c r="J17" s="55">
        <f t="shared" si="6"/>
        <v>259510.5</v>
      </c>
      <c r="K17" s="51"/>
      <c r="L17" s="55">
        <f t="shared" si="7"/>
        <v>3163.1684291370357</v>
      </c>
      <c r="M17" s="55">
        <f t="shared" si="8"/>
        <v>697.34332042241385</v>
      </c>
      <c r="N17" s="55">
        <f t="shared" si="9"/>
        <v>2465.8251087146218</v>
      </c>
      <c r="O17" s="55">
        <f t="shared" si="10"/>
        <v>259169.75734394405</v>
      </c>
      <c r="T17" s="47"/>
    </row>
    <row r="18" spans="1:20" s="41" customFormat="1" x14ac:dyDescent="0.25">
      <c r="A18" s="49">
        <v>12</v>
      </c>
      <c r="B18" s="53">
        <f t="shared" si="11"/>
        <v>2577.484780486398</v>
      </c>
      <c r="C18" s="53">
        <f t="shared" si="0"/>
        <v>54.160396721539144</v>
      </c>
      <c r="D18" s="53">
        <f t="shared" si="1"/>
        <v>2523.3243837648588</v>
      </c>
      <c r="E18" s="53">
        <f t="shared" si="4"/>
        <v>265872.64411476691</v>
      </c>
      <c r="F18" s="44"/>
      <c r="G18" s="53">
        <f t="shared" si="2"/>
        <v>3096.9413988501133</v>
      </c>
      <c r="H18" s="53">
        <f t="shared" si="3"/>
        <v>634.5</v>
      </c>
      <c r="I18" s="53">
        <f t="shared" si="5"/>
        <v>2462.4413988501133</v>
      </c>
      <c r="J18" s="53">
        <f t="shared" si="6"/>
        <v>258876</v>
      </c>
      <c r="K18" s="49"/>
      <c r="L18" s="53">
        <f t="shared" si="7"/>
        <v>3163.1684291370357</v>
      </c>
      <c r="M18" s="53">
        <f t="shared" si="8"/>
        <v>703.9602667942172</v>
      </c>
      <c r="N18" s="53">
        <f t="shared" si="9"/>
        <v>2459.2081623428185</v>
      </c>
      <c r="O18" s="53">
        <f t="shared" si="10"/>
        <v>258465.79707714982</v>
      </c>
      <c r="T18" s="54"/>
    </row>
    <row r="19" spans="1:20" outlineLevel="1" x14ac:dyDescent="0.25">
      <c r="A19" s="51">
        <v>13</v>
      </c>
      <c r="B19" s="55">
        <f t="shared" si="11"/>
        <v>2577.4847804863975</v>
      </c>
      <c r="C19" s="55">
        <f t="shared" si="0"/>
        <v>54.674313511284694</v>
      </c>
      <c r="D19" s="55">
        <f t="shared" si="1"/>
        <v>2522.8104669751128</v>
      </c>
      <c r="E19" s="55">
        <f t="shared" si="4"/>
        <v>265817.96980125562</v>
      </c>
      <c r="G19" s="55">
        <f t="shared" si="2"/>
        <v>3090.9207597331206</v>
      </c>
      <c r="H19" s="55">
        <f t="shared" si="3"/>
        <v>634.5</v>
      </c>
      <c r="I19" s="55">
        <f t="shared" si="5"/>
        <v>2456.4207597331206</v>
      </c>
      <c r="J19" s="55">
        <f t="shared" si="6"/>
        <v>258241.5</v>
      </c>
      <c r="K19" s="51"/>
      <c r="L19" s="55">
        <f>+M19+N19</f>
        <v>3086.0230298163233</v>
      </c>
      <c r="M19" s="55">
        <f>+O18/($C$3-A18)</f>
        <v>633.49460067928874</v>
      </c>
      <c r="N19" s="55">
        <f t="shared" si="9"/>
        <v>2452.5284291370344</v>
      </c>
      <c r="O19" s="55">
        <f t="shared" si="10"/>
        <v>257832.30247647053</v>
      </c>
      <c r="T19" s="47"/>
    </row>
    <row r="20" spans="1:20" outlineLevel="1" x14ac:dyDescent="0.25">
      <c r="A20" s="51">
        <v>14</v>
      </c>
      <c r="B20" s="55">
        <f t="shared" si="11"/>
        <v>2577.4847804863975</v>
      </c>
      <c r="C20" s="55">
        <f t="shared" si="0"/>
        <v>55.193106751033774</v>
      </c>
      <c r="D20" s="55">
        <f t="shared" si="1"/>
        <v>2522.2916737353639</v>
      </c>
      <c r="E20" s="55">
        <f t="shared" si="4"/>
        <v>265762.7766945046</v>
      </c>
      <c r="G20" s="55">
        <f t="shared" si="2"/>
        <v>3084.9001206161274</v>
      </c>
      <c r="H20" s="55">
        <f t="shared" si="3"/>
        <v>634.5</v>
      </c>
      <c r="I20" s="55">
        <f t="shared" si="5"/>
        <v>2450.4001206161274</v>
      </c>
      <c r="J20" s="55">
        <f t="shared" si="6"/>
        <v>257607</v>
      </c>
      <c r="K20" s="51"/>
      <c r="L20" s="55">
        <f t="shared" si="7"/>
        <v>3086.0230298163233</v>
      </c>
      <c r="M20" s="55">
        <f t="shared" si="8"/>
        <v>639.50569977031091</v>
      </c>
      <c r="N20" s="55">
        <f t="shared" si="9"/>
        <v>2446.5173300460124</v>
      </c>
      <c r="O20" s="55">
        <f t="shared" si="10"/>
        <v>257192.79677670021</v>
      </c>
      <c r="T20" s="47"/>
    </row>
    <row r="21" spans="1:20" outlineLevel="1" x14ac:dyDescent="0.25">
      <c r="A21" s="51">
        <v>15</v>
      </c>
      <c r="B21" s="55">
        <f t="shared" si="11"/>
        <v>2577.4847804863975</v>
      </c>
      <c r="C21" s="55">
        <f t="shared" si="0"/>
        <v>55.716822712410668</v>
      </c>
      <c r="D21" s="55">
        <f t="shared" si="1"/>
        <v>2521.7679577739868</v>
      </c>
      <c r="E21" s="55">
        <f t="shared" si="4"/>
        <v>265707.05987179221</v>
      </c>
      <c r="G21" s="55">
        <f t="shared" si="2"/>
        <v>3078.8794814991347</v>
      </c>
      <c r="H21" s="55">
        <f t="shared" si="3"/>
        <v>634.5</v>
      </c>
      <c r="I21" s="55">
        <f t="shared" si="5"/>
        <v>2444.3794814991347</v>
      </c>
      <c r="J21" s="55">
        <f t="shared" si="6"/>
        <v>256972.5</v>
      </c>
      <c r="K21" s="51"/>
      <c r="L21" s="55">
        <f t="shared" si="7"/>
        <v>3086.0230298163233</v>
      </c>
      <c r="M21" s="55">
        <f t="shared" si="8"/>
        <v>645.57383693591737</v>
      </c>
      <c r="N21" s="55">
        <f t="shared" si="9"/>
        <v>2440.4491928804059</v>
      </c>
      <c r="O21" s="55">
        <f t="shared" si="10"/>
        <v>256547.2229397643</v>
      </c>
      <c r="T21" s="47"/>
    </row>
    <row r="22" spans="1:20" outlineLevel="1" x14ac:dyDescent="0.25">
      <c r="A22" s="51">
        <v>16</v>
      </c>
      <c r="B22" s="55">
        <f t="shared" si="11"/>
        <v>2577.484780486398</v>
      </c>
      <c r="C22" s="55">
        <f t="shared" si="0"/>
        <v>56.245508106101596</v>
      </c>
      <c r="D22" s="55">
        <f t="shared" si="1"/>
        <v>2521.2392723802964</v>
      </c>
      <c r="E22" s="55">
        <f t="shared" si="4"/>
        <v>265650.81436368614</v>
      </c>
      <c r="G22" s="55">
        <f t="shared" si="2"/>
        <v>3072.8588423821416</v>
      </c>
      <c r="H22" s="55">
        <f t="shared" si="3"/>
        <v>634.5</v>
      </c>
      <c r="I22" s="55">
        <f t="shared" si="5"/>
        <v>2438.3588423821416</v>
      </c>
      <c r="J22" s="55">
        <f t="shared" si="6"/>
        <v>256338</v>
      </c>
      <c r="K22" s="51"/>
      <c r="L22" s="55">
        <f t="shared" si="7"/>
        <v>3086.0230298163233</v>
      </c>
      <c r="M22" s="55">
        <f t="shared" si="8"/>
        <v>651.69955339858643</v>
      </c>
      <c r="N22" s="55">
        <f t="shared" si="9"/>
        <v>2434.3234764177369</v>
      </c>
      <c r="O22" s="55">
        <f t="shared" si="10"/>
        <v>255895.5233863657</v>
      </c>
      <c r="T22" s="47"/>
    </row>
    <row r="23" spans="1:20" outlineLevel="1" x14ac:dyDescent="0.25">
      <c r="A23" s="51">
        <v>17</v>
      </c>
      <c r="B23" s="55">
        <f t="shared" si="11"/>
        <v>2577.484780486398</v>
      </c>
      <c r="C23" s="55">
        <f t="shared" si="0"/>
        <v>56.779210086020818</v>
      </c>
      <c r="D23" s="55">
        <f t="shared" si="1"/>
        <v>2520.7055704003774</v>
      </c>
      <c r="E23" s="55">
        <f t="shared" si="4"/>
        <v>265594.0351536001</v>
      </c>
      <c r="G23" s="55">
        <f t="shared" si="2"/>
        <v>3066.8382032651489</v>
      </c>
      <c r="H23" s="55">
        <f t="shared" si="3"/>
        <v>634.5</v>
      </c>
      <c r="I23" s="55">
        <f t="shared" si="5"/>
        <v>2432.3382032651489</v>
      </c>
      <c r="J23" s="55">
        <f t="shared" si="6"/>
        <v>255703.5</v>
      </c>
      <c r="K23" s="51"/>
      <c r="L23" s="55">
        <f t="shared" si="7"/>
        <v>3086.0230298163233</v>
      </c>
      <c r="M23" s="55">
        <f t="shared" si="8"/>
        <v>657.8833955163459</v>
      </c>
      <c r="N23" s="55">
        <f t="shared" si="9"/>
        <v>2428.1396342999774</v>
      </c>
      <c r="O23" s="55">
        <f t="shared" si="10"/>
        <v>255237.63999084936</v>
      </c>
      <c r="T23" s="47"/>
    </row>
    <row r="24" spans="1:20" outlineLevel="1" x14ac:dyDescent="0.25">
      <c r="A24" s="51">
        <v>18</v>
      </c>
      <c r="B24" s="55">
        <f t="shared" si="11"/>
        <v>2577.484780486398</v>
      </c>
      <c r="C24" s="55">
        <f t="shared" si="0"/>
        <v>57.317976253516242</v>
      </c>
      <c r="D24" s="55">
        <f t="shared" si="1"/>
        <v>2520.1668042328815</v>
      </c>
      <c r="E24" s="55">
        <f t="shared" si="4"/>
        <v>265536.71717734658</v>
      </c>
      <c r="G24" s="55">
        <f t="shared" si="2"/>
        <v>3060.8175641481557</v>
      </c>
      <c r="H24" s="55">
        <f t="shared" si="3"/>
        <v>634.5</v>
      </c>
      <c r="I24" s="55">
        <f t="shared" si="5"/>
        <v>2426.3175641481557</v>
      </c>
      <c r="J24" s="55">
        <f t="shared" si="6"/>
        <v>255069</v>
      </c>
      <c r="K24" s="51"/>
      <c r="L24" s="55">
        <f t="shared" si="7"/>
        <v>3086.0230298163233</v>
      </c>
      <c r="M24" s="55">
        <f t="shared" si="8"/>
        <v>664.12591483150072</v>
      </c>
      <c r="N24" s="55">
        <f t="shared" si="9"/>
        <v>2421.8971149848226</v>
      </c>
      <c r="O24" s="55">
        <f t="shared" si="10"/>
        <v>254573.51407601786</v>
      </c>
      <c r="T24" s="47"/>
    </row>
    <row r="25" spans="1:20" outlineLevel="1" x14ac:dyDescent="0.25">
      <c r="A25" s="51">
        <v>19</v>
      </c>
      <c r="B25" s="55">
        <f t="shared" si="11"/>
        <v>2577.484780486398</v>
      </c>
      <c r="C25" s="55">
        <f t="shared" si="0"/>
        <v>57.861854661615205</v>
      </c>
      <c r="D25" s="55">
        <f t="shared" si="1"/>
        <v>2519.6229258247827</v>
      </c>
      <c r="E25" s="55">
        <f t="shared" si="4"/>
        <v>265478.85532268498</v>
      </c>
      <c r="G25" s="55">
        <f t="shared" si="2"/>
        <v>3054.796925031163</v>
      </c>
      <c r="H25" s="55">
        <f t="shared" si="3"/>
        <v>634.5</v>
      </c>
      <c r="I25" s="55">
        <f t="shared" si="5"/>
        <v>2420.296925031163</v>
      </c>
      <c r="J25" s="55">
        <f t="shared" si="6"/>
        <v>254434.5</v>
      </c>
      <c r="K25" s="51"/>
      <c r="L25" s="55">
        <f t="shared" si="7"/>
        <v>3086.0230298163233</v>
      </c>
      <c r="M25" s="55">
        <f t="shared" si="8"/>
        <v>670.42766811982756</v>
      </c>
      <c r="N25" s="55">
        <f t="shared" si="9"/>
        <v>2415.5953616964957</v>
      </c>
      <c r="O25" s="55">
        <f t="shared" si="10"/>
        <v>253903.08640789802</v>
      </c>
      <c r="T25" s="47"/>
    </row>
    <row r="26" spans="1:20" outlineLevel="1" x14ac:dyDescent="0.25">
      <c r="A26" s="51">
        <v>20</v>
      </c>
      <c r="B26" s="55">
        <f t="shared" si="11"/>
        <v>2577.484780486398</v>
      </c>
      <c r="C26" s="55">
        <f t="shared" si="0"/>
        <v>58.410893819310203</v>
      </c>
      <c r="D26" s="55">
        <f t="shared" si="1"/>
        <v>2519.0738866670877</v>
      </c>
      <c r="E26" s="55">
        <f t="shared" si="4"/>
        <v>265420.44442886568</v>
      </c>
      <c r="G26" s="55">
        <f t="shared" si="2"/>
        <v>3048.7762859141699</v>
      </c>
      <c r="H26" s="55">
        <f t="shared" si="3"/>
        <v>634.5</v>
      </c>
      <c r="I26" s="55">
        <f t="shared" si="5"/>
        <v>2414.2762859141699</v>
      </c>
      <c r="J26" s="55">
        <f t="shared" si="6"/>
        <v>253800</v>
      </c>
      <c r="K26" s="51"/>
      <c r="L26" s="55">
        <f t="shared" si="7"/>
        <v>3086.0230298163233</v>
      </c>
      <c r="M26" s="55">
        <f t="shared" si="8"/>
        <v>676.78921744023182</v>
      </c>
      <c r="N26" s="55">
        <f t="shared" si="9"/>
        <v>2409.2338123760915</v>
      </c>
      <c r="O26" s="55">
        <f t="shared" si="10"/>
        <v>253226.29719045779</v>
      </c>
      <c r="T26" s="47"/>
    </row>
    <row r="27" spans="1:20" outlineLevel="1" x14ac:dyDescent="0.25">
      <c r="A27" s="51">
        <v>21</v>
      </c>
      <c r="B27" s="55">
        <f t="shared" si="11"/>
        <v>2577.4847804863984</v>
      </c>
      <c r="C27" s="55">
        <f t="shared" si="0"/>
        <v>58.965142695885582</v>
      </c>
      <c r="D27" s="55">
        <f t="shared" si="1"/>
        <v>2518.5196377905127</v>
      </c>
      <c r="E27" s="55">
        <f t="shared" si="4"/>
        <v>265361.47928616981</v>
      </c>
      <c r="G27" s="55">
        <f t="shared" si="2"/>
        <v>3042.7556467971772</v>
      </c>
      <c r="H27" s="55">
        <f t="shared" si="3"/>
        <v>634.5</v>
      </c>
      <c r="I27" s="55">
        <f t="shared" si="5"/>
        <v>2408.2556467971772</v>
      </c>
      <c r="J27" s="55">
        <f t="shared" si="6"/>
        <v>253165.5</v>
      </c>
      <c r="K27" s="51"/>
      <c r="L27" s="55">
        <f t="shared" si="7"/>
        <v>3086.0230298163233</v>
      </c>
      <c r="M27" s="55">
        <f t="shared" si="8"/>
        <v>683.21113018488086</v>
      </c>
      <c r="N27" s="55">
        <f t="shared" si="9"/>
        <v>2402.8118996314424</v>
      </c>
      <c r="O27" s="55">
        <f t="shared" si="10"/>
        <v>252543.08606027291</v>
      </c>
      <c r="T27" s="47"/>
    </row>
    <row r="28" spans="1:20" outlineLevel="1" x14ac:dyDescent="0.25">
      <c r="A28" s="51">
        <v>22</v>
      </c>
      <c r="B28" s="55">
        <f t="shared" si="11"/>
        <v>2577.4847804863984</v>
      </c>
      <c r="C28" s="55">
        <f t="shared" si="0"/>
        <v>59.524650725284978</v>
      </c>
      <c r="D28" s="55">
        <f t="shared" si="1"/>
        <v>2517.9601297611134</v>
      </c>
      <c r="E28" s="55">
        <f t="shared" si="4"/>
        <v>265301.9546354445</v>
      </c>
      <c r="G28" s="55">
        <f t="shared" si="2"/>
        <v>3036.735007680184</v>
      </c>
      <c r="H28" s="55">
        <f t="shared" si="3"/>
        <v>634.5</v>
      </c>
      <c r="I28" s="55">
        <f t="shared" si="5"/>
        <v>2402.235007680184</v>
      </c>
      <c r="J28" s="55">
        <f t="shared" si="6"/>
        <v>252531</v>
      </c>
      <c r="K28" s="51"/>
      <c r="L28" s="55">
        <f t="shared" si="7"/>
        <v>3086.0230298163233</v>
      </c>
      <c r="M28" s="55">
        <f t="shared" si="8"/>
        <v>689.69397912980776</v>
      </c>
      <c r="N28" s="55">
        <f t="shared" si="9"/>
        <v>2396.3290506865155</v>
      </c>
      <c r="O28" s="55">
        <f t="shared" si="10"/>
        <v>251853.3920811431</v>
      </c>
      <c r="T28" s="47"/>
    </row>
    <row r="29" spans="1:20" outlineLevel="1" x14ac:dyDescent="0.25">
      <c r="A29" s="51">
        <v>23</v>
      </c>
      <c r="B29" s="55">
        <f t="shared" si="11"/>
        <v>2577.484780486398</v>
      </c>
      <c r="C29" s="55">
        <f t="shared" si="0"/>
        <v>60.089467810520588</v>
      </c>
      <c r="D29" s="55">
        <f t="shared" si="1"/>
        <v>2517.3953126758774</v>
      </c>
      <c r="E29" s="55">
        <f t="shared" si="4"/>
        <v>265241.86516763398</v>
      </c>
      <c r="G29" s="55">
        <f t="shared" si="2"/>
        <v>3030.7143685631913</v>
      </c>
      <c r="H29" s="55">
        <f t="shared" si="3"/>
        <v>634.5</v>
      </c>
      <c r="I29" s="55">
        <f t="shared" si="5"/>
        <v>2396.2143685631913</v>
      </c>
      <c r="J29" s="55">
        <f t="shared" si="6"/>
        <v>251896.5</v>
      </c>
      <c r="K29" s="51"/>
      <c r="L29" s="55">
        <f t="shared" si="7"/>
        <v>3086.0230298163233</v>
      </c>
      <c r="M29" s="55">
        <f t="shared" si="8"/>
        <v>696.23834248599906</v>
      </c>
      <c r="N29" s="55">
        <f t="shared" si="9"/>
        <v>2389.7846873303242</v>
      </c>
      <c r="O29" s="55">
        <f t="shared" si="10"/>
        <v>251157.1537386571</v>
      </c>
      <c r="T29" s="47"/>
    </row>
    <row r="30" spans="1:20" s="41" customFormat="1" x14ac:dyDescent="0.25">
      <c r="A30" s="49">
        <v>24</v>
      </c>
      <c r="B30" s="53">
        <f t="shared" si="11"/>
        <v>2577.484780486398</v>
      </c>
      <c r="C30" s="53">
        <f t="shared" si="0"/>
        <v>60.659644328123896</v>
      </c>
      <c r="D30" s="53">
        <f t="shared" si="1"/>
        <v>2516.8251361582743</v>
      </c>
      <c r="E30" s="53">
        <f t="shared" si="4"/>
        <v>265181.20552330586</v>
      </c>
      <c r="F30" s="44"/>
      <c r="G30" s="53">
        <f t="shared" si="2"/>
        <v>3024.6937294461982</v>
      </c>
      <c r="H30" s="53">
        <f t="shared" si="3"/>
        <v>634.5</v>
      </c>
      <c r="I30" s="53">
        <f t="shared" si="5"/>
        <v>2390.1937294461982</v>
      </c>
      <c r="J30" s="53">
        <f t="shared" si="6"/>
        <v>251262</v>
      </c>
      <c r="K30" s="49"/>
      <c r="L30" s="53">
        <f t="shared" si="7"/>
        <v>3086.0230298163233</v>
      </c>
      <c r="M30" s="53">
        <f t="shared" si="8"/>
        <v>702.8448039509658</v>
      </c>
      <c r="N30" s="53">
        <f t="shared" si="9"/>
        <v>2383.1782258653575</v>
      </c>
      <c r="O30" s="53">
        <f t="shared" si="10"/>
        <v>250454.30893470615</v>
      </c>
      <c r="T30" s="54"/>
    </row>
    <row r="31" spans="1:20" outlineLevel="1" x14ac:dyDescent="0.25">
      <c r="A31" s="51">
        <v>25</v>
      </c>
      <c r="B31" s="55">
        <f t="shared" si="11"/>
        <v>2577.4847804863984</v>
      </c>
      <c r="C31" s="55">
        <f t="shared" si="0"/>
        <v>61.235231132638916</v>
      </c>
      <c r="D31" s="55">
        <f t="shared" si="1"/>
        <v>2516.2495493537594</v>
      </c>
      <c r="E31" s="55">
        <f t="shared" si="4"/>
        <v>265119.97029217321</v>
      </c>
      <c r="G31" s="55">
        <f t="shared" si="2"/>
        <v>3018.673090329205</v>
      </c>
      <c r="H31" s="55">
        <f t="shared" si="3"/>
        <v>634.5</v>
      </c>
      <c r="I31" s="55">
        <f t="shared" si="5"/>
        <v>2384.173090329205</v>
      </c>
      <c r="J31" s="55">
        <f t="shared" si="6"/>
        <v>250627.5</v>
      </c>
      <c r="K31" s="51"/>
      <c r="L31" s="55">
        <f>+M31+N31</f>
        <v>3008.9694531532618</v>
      </c>
      <c r="M31" s="55">
        <f>+O30/($C$3-A30)</f>
        <v>632.46037609774282</v>
      </c>
      <c r="N31" s="55">
        <f t="shared" si="9"/>
        <v>2376.5090770555189</v>
      </c>
      <c r="O31" s="55">
        <f t="shared" si="10"/>
        <v>249821.84855860841</v>
      </c>
      <c r="T31" s="47"/>
    </row>
    <row r="32" spans="1:20" outlineLevel="1" x14ac:dyDescent="0.25">
      <c r="A32" s="51">
        <v>26</v>
      </c>
      <c r="B32" s="55">
        <f t="shared" si="11"/>
        <v>2577.484780486398</v>
      </c>
      <c r="C32" s="55">
        <f t="shared" si="0"/>
        <v>61.816279561157863</v>
      </c>
      <c r="D32" s="55">
        <f t="shared" si="1"/>
        <v>2515.6685009252401</v>
      </c>
      <c r="E32" s="55">
        <f t="shared" si="4"/>
        <v>265058.15401261207</v>
      </c>
      <c r="G32" s="55">
        <f t="shared" si="2"/>
        <v>3012.6524512122123</v>
      </c>
      <c r="H32" s="55">
        <f t="shared" si="3"/>
        <v>634.5</v>
      </c>
      <c r="I32" s="55">
        <f t="shared" si="5"/>
        <v>2378.1524512122123</v>
      </c>
      <c r="J32" s="55">
        <f t="shared" si="6"/>
        <v>249993</v>
      </c>
      <c r="K32" s="51"/>
      <c r="L32" s="55">
        <f t="shared" si="7"/>
        <v>3008.9694531532618</v>
      </c>
      <c r="M32" s="55">
        <f t="shared" si="8"/>
        <v>638.46166164586248</v>
      </c>
      <c r="N32" s="55">
        <f t="shared" si="9"/>
        <v>2370.5077915073994</v>
      </c>
      <c r="O32" s="55">
        <f t="shared" si="10"/>
        <v>249183.38689696256</v>
      </c>
      <c r="T32" s="47"/>
    </row>
    <row r="33" spans="1:20" outlineLevel="1" x14ac:dyDescent="0.25">
      <c r="A33" s="51">
        <v>27</v>
      </c>
      <c r="B33" s="55">
        <f t="shared" si="11"/>
        <v>2577.484780486398</v>
      </c>
      <c r="C33" s="55">
        <f t="shared" si="0"/>
        <v>62.402841437900008</v>
      </c>
      <c r="D33" s="55">
        <f t="shared" si="1"/>
        <v>2515.081939048498</v>
      </c>
      <c r="E33" s="55">
        <f t="shared" si="4"/>
        <v>264995.75117117417</v>
      </c>
      <c r="G33" s="55">
        <f t="shared" si="2"/>
        <v>3006.6318120952192</v>
      </c>
      <c r="H33" s="55">
        <f t="shared" si="3"/>
        <v>634.5</v>
      </c>
      <c r="I33" s="55">
        <f t="shared" si="5"/>
        <v>2372.1318120952192</v>
      </c>
      <c r="J33" s="55">
        <f t="shared" si="6"/>
        <v>249358.5</v>
      </c>
      <c r="K33" s="51"/>
      <c r="L33" s="55">
        <f t="shared" si="7"/>
        <v>3008.9694531532618</v>
      </c>
      <c r="M33" s="55">
        <f t="shared" si="8"/>
        <v>644.51989214988998</v>
      </c>
      <c r="N33" s="55">
        <f t="shared" si="9"/>
        <v>2364.4495610033719</v>
      </c>
      <c r="O33" s="55">
        <f t="shared" si="10"/>
        <v>248538.86700481267</v>
      </c>
      <c r="T33" s="47"/>
    </row>
    <row r="34" spans="1:20" outlineLevel="1" x14ac:dyDescent="0.25">
      <c r="A34" s="51">
        <v>28</v>
      </c>
      <c r="B34" s="55">
        <f t="shared" si="11"/>
        <v>2577.4847804863984</v>
      </c>
      <c r="C34" s="55">
        <f t="shared" si="0"/>
        <v>62.994969078833861</v>
      </c>
      <c r="D34" s="55">
        <f t="shared" si="1"/>
        <v>2514.4898114075645</v>
      </c>
      <c r="E34" s="55">
        <f t="shared" si="4"/>
        <v>264932.75620209536</v>
      </c>
      <c r="G34" s="55">
        <f t="shared" si="2"/>
        <v>3000.6111729782265</v>
      </c>
      <c r="H34" s="55">
        <f t="shared" si="3"/>
        <v>634.5</v>
      </c>
      <c r="I34" s="55">
        <f t="shared" si="5"/>
        <v>2366.1111729782265</v>
      </c>
      <c r="J34" s="55">
        <f t="shared" si="6"/>
        <v>248724</v>
      </c>
      <c r="K34" s="51"/>
      <c r="L34" s="55">
        <f t="shared" si="7"/>
        <v>3008.9694531532618</v>
      </c>
      <c r="M34" s="55">
        <f t="shared" si="8"/>
        <v>650.63560794872001</v>
      </c>
      <c r="N34" s="55">
        <f t="shared" si="9"/>
        <v>2358.3338452045418</v>
      </c>
      <c r="O34" s="55">
        <f t="shared" si="10"/>
        <v>247888.23139686394</v>
      </c>
      <c r="T34" s="47"/>
    </row>
    <row r="35" spans="1:20" outlineLevel="1" x14ac:dyDescent="0.25">
      <c r="A35" s="51">
        <v>29</v>
      </c>
      <c r="B35" s="55">
        <f t="shared" si="11"/>
        <v>2577.4847804863984</v>
      </c>
      <c r="C35" s="55">
        <f t="shared" si="0"/>
        <v>63.592715296343371</v>
      </c>
      <c r="D35" s="55">
        <f t="shared" si="1"/>
        <v>2513.8920651900553</v>
      </c>
      <c r="E35" s="55">
        <f t="shared" si="4"/>
        <v>264869.16348679899</v>
      </c>
      <c r="G35" s="55">
        <f t="shared" si="2"/>
        <v>2994.5905338612333</v>
      </c>
      <c r="H35" s="55">
        <f t="shared" si="3"/>
        <v>634.5</v>
      </c>
      <c r="I35" s="55">
        <f t="shared" si="5"/>
        <v>2360.0905338612333</v>
      </c>
      <c r="J35" s="55">
        <f t="shared" si="6"/>
        <v>248089.5</v>
      </c>
      <c r="K35" s="51"/>
      <c r="L35" s="55">
        <f t="shared" si="7"/>
        <v>3008.9694531532618</v>
      </c>
      <c r="M35" s="55">
        <f t="shared" si="8"/>
        <v>656.80935450841207</v>
      </c>
      <c r="N35" s="55">
        <f t="shared" si="9"/>
        <v>2352.1600986448498</v>
      </c>
      <c r="O35" s="55">
        <f t="shared" si="10"/>
        <v>247231.42204235552</v>
      </c>
      <c r="T35" s="47"/>
    </row>
    <row r="36" spans="1:20" outlineLevel="1" x14ac:dyDescent="0.25">
      <c r="A36" s="51">
        <v>30</v>
      </c>
      <c r="B36" s="55">
        <f t="shared" si="11"/>
        <v>2577.4847804863984</v>
      </c>
      <c r="C36" s="55">
        <f t="shared" si="0"/>
        <v>64.196133403938248</v>
      </c>
      <c r="D36" s="55">
        <f t="shared" si="1"/>
        <v>2513.2886470824601</v>
      </c>
      <c r="E36" s="55">
        <f t="shared" si="4"/>
        <v>264804.96735339507</v>
      </c>
      <c r="G36" s="55">
        <f t="shared" si="2"/>
        <v>2988.5698947442406</v>
      </c>
      <c r="H36" s="55">
        <f t="shared" si="3"/>
        <v>634.5</v>
      </c>
      <c r="I36" s="55">
        <f t="shared" si="5"/>
        <v>2354.0698947442406</v>
      </c>
      <c r="J36" s="55">
        <f t="shared" si="6"/>
        <v>247455</v>
      </c>
      <c r="K36" s="51"/>
      <c r="L36" s="55">
        <f t="shared" si="7"/>
        <v>3008.9694531532618</v>
      </c>
      <c r="M36" s="55">
        <f t="shared" si="8"/>
        <v>663.04168247083953</v>
      </c>
      <c r="N36" s="55">
        <f t="shared" si="9"/>
        <v>2345.9277706824223</v>
      </c>
      <c r="O36" s="55">
        <f t="shared" si="10"/>
        <v>246568.38035988467</v>
      </c>
      <c r="T36" s="47"/>
    </row>
    <row r="37" spans="1:20" outlineLevel="1" x14ac:dyDescent="0.25">
      <c r="A37" s="51">
        <v>31</v>
      </c>
      <c r="B37" s="55">
        <f t="shared" si="11"/>
        <v>2577.484780486398</v>
      </c>
      <c r="C37" s="55">
        <f t="shared" si="0"/>
        <v>64.805277221009092</v>
      </c>
      <c r="D37" s="55">
        <f t="shared" si="1"/>
        <v>2512.679503265389</v>
      </c>
      <c r="E37" s="55">
        <f t="shared" si="4"/>
        <v>264740.16207617405</v>
      </c>
      <c r="G37" s="55">
        <f t="shared" si="2"/>
        <v>2982.5492556272475</v>
      </c>
      <c r="H37" s="55">
        <f t="shared" si="3"/>
        <v>634.5</v>
      </c>
      <c r="I37" s="55">
        <f t="shared" si="5"/>
        <v>2348.0492556272475</v>
      </c>
      <c r="J37" s="55">
        <f t="shared" si="6"/>
        <v>246820.5</v>
      </c>
      <c r="K37" s="51"/>
      <c r="L37" s="55">
        <f t="shared" si="7"/>
        <v>3008.9694531532618</v>
      </c>
      <c r="M37" s="55">
        <f t="shared" si="8"/>
        <v>669.33314770280322</v>
      </c>
      <c r="N37" s="55">
        <f t="shared" si="9"/>
        <v>2339.6363054504586</v>
      </c>
      <c r="O37" s="55">
        <f t="shared" si="10"/>
        <v>245899.04721218187</v>
      </c>
      <c r="T37" s="47"/>
    </row>
    <row r="38" spans="1:20" outlineLevel="1" x14ac:dyDescent="0.25">
      <c r="A38" s="51">
        <v>32</v>
      </c>
      <c r="B38" s="55">
        <f t="shared" si="11"/>
        <v>2577.4847804863984</v>
      </c>
      <c r="C38" s="55">
        <f t="shared" si="0"/>
        <v>65.420201077627496</v>
      </c>
      <c r="D38" s="55">
        <f t="shared" si="1"/>
        <v>2512.0645794087709</v>
      </c>
      <c r="E38" s="55">
        <f t="shared" si="4"/>
        <v>264674.7418750964</v>
      </c>
      <c r="G38" s="55">
        <f t="shared" si="2"/>
        <v>2976.5286165102548</v>
      </c>
      <c r="H38" s="55">
        <f t="shared" si="3"/>
        <v>634.5</v>
      </c>
      <c r="I38" s="55">
        <f t="shared" si="5"/>
        <v>2342.0286165102548</v>
      </c>
      <c r="J38" s="55">
        <f t="shared" si="6"/>
        <v>246186</v>
      </c>
      <c r="K38" s="51"/>
      <c r="L38" s="55">
        <f t="shared" si="7"/>
        <v>3008.9694531532618</v>
      </c>
      <c r="M38" s="55">
        <f t="shared" si="8"/>
        <v>675.68431134560751</v>
      </c>
      <c r="N38" s="55">
        <f t="shared" si="9"/>
        <v>2333.2851418076543</v>
      </c>
      <c r="O38" s="55">
        <f t="shared" si="10"/>
        <v>245223.36290083628</v>
      </c>
      <c r="T38" s="47"/>
    </row>
    <row r="39" spans="1:20" outlineLevel="1" x14ac:dyDescent="0.25">
      <c r="A39" s="51">
        <v>33</v>
      </c>
      <c r="B39" s="55">
        <f t="shared" si="11"/>
        <v>2577.484780486398</v>
      </c>
      <c r="C39" s="55">
        <f t="shared" si="0"/>
        <v>66.040959819391887</v>
      </c>
      <c r="D39" s="55">
        <f t="shared" si="1"/>
        <v>2511.4438206670061</v>
      </c>
      <c r="E39" s="55">
        <f t="shared" si="4"/>
        <v>264608.700915277</v>
      </c>
      <c r="G39" s="55">
        <f t="shared" si="2"/>
        <v>2970.5079773932616</v>
      </c>
      <c r="H39" s="55">
        <f t="shared" si="3"/>
        <v>634.5</v>
      </c>
      <c r="I39" s="55">
        <f t="shared" si="5"/>
        <v>2336.0079773932616</v>
      </c>
      <c r="J39" s="55">
        <f t="shared" si="6"/>
        <v>245551.5</v>
      </c>
      <c r="K39" s="51"/>
      <c r="L39" s="55">
        <f t="shared" si="7"/>
        <v>3008.9694531532618</v>
      </c>
      <c r="M39" s="55">
        <f t="shared" si="8"/>
        <v>682.09573986511259</v>
      </c>
      <c r="N39" s="55">
        <f t="shared" si="9"/>
        <v>2326.8737132881492</v>
      </c>
      <c r="O39" s="55">
        <f t="shared" si="10"/>
        <v>244541.26716097115</v>
      </c>
      <c r="T39" s="47"/>
    </row>
    <row r="40" spans="1:20" outlineLevel="1" x14ac:dyDescent="0.25">
      <c r="A40" s="51">
        <v>34</v>
      </c>
      <c r="B40" s="55">
        <f t="shared" si="11"/>
        <v>2577.484780486398</v>
      </c>
      <c r="C40" s="55">
        <f t="shared" si="0"/>
        <v>66.667608812319244</v>
      </c>
      <c r="D40" s="55">
        <f t="shared" si="1"/>
        <v>2510.817171674079</v>
      </c>
      <c r="E40" s="55">
        <f t="shared" si="4"/>
        <v>264542.03330646467</v>
      </c>
      <c r="G40" s="55">
        <f t="shared" si="2"/>
        <v>2964.4873382762689</v>
      </c>
      <c r="H40" s="55">
        <f t="shared" si="3"/>
        <v>634.5</v>
      </c>
      <c r="I40" s="55">
        <f t="shared" si="5"/>
        <v>2329.9873382762689</v>
      </c>
      <c r="J40" s="55">
        <f t="shared" si="6"/>
        <v>244917</v>
      </c>
      <c r="K40" s="51"/>
      <c r="L40" s="55">
        <f t="shared" si="7"/>
        <v>3008.9694531532618</v>
      </c>
      <c r="M40" s="55">
        <f t="shared" si="8"/>
        <v>688.56800510225366</v>
      </c>
      <c r="N40" s="55">
        <f t="shared" si="9"/>
        <v>2320.4014480510082</v>
      </c>
      <c r="O40" s="55">
        <f t="shared" si="10"/>
        <v>243852.6991558689</v>
      </c>
      <c r="T40" s="47"/>
    </row>
    <row r="41" spans="1:20" outlineLevel="1" x14ac:dyDescent="0.25">
      <c r="A41" s="51">
        <v>35</v>
      </c>
      <c r="B41" s="55">
        <f t="shared" si="11"/>
        <v>2577.484780486398</v>
      </c>
      <c r="C41" s="55">
        <f t="shared" si="0"/>
        <v>67.300203947783118</v>
      </c>
      <c r="D41" s="55">
        <f t="shared" si="1"/>
        <v>2510.1845765386147</v>
      </c>
      <c r="E41" s="55">
        <f t="shared" si="4"/>
        <v>264474.73310251691</v>
      </c>
      <c r="G41" s="55">
        <f t="shared" si="2"/>
        <v>2958.4666991592758</v>
      </c>
      <c r="H41" s="55">
        <f t="shared" si="3"/>
        <v>634.5</v>
      </c>
      <c r="I41" s="55">
        <f t="shared" si="5"/>
        <v>2323.9666991592758</v>
      </c>
      <c r="J41" s="55">
        <f t="shared" si="6"/>
        <v>244282.5</v>
      </c>
      <c r="K41" s="51"/>
      <c r="L41" s="55">
        <f t="shared" si="7"/>
        <v>3008.9694531532618</v>
      </c>
      <c r="M41" s="55">
        <f t="shared" si="8"/>
        <v>695.10168432404816</v>
      </c>
      <c r="N41" s="55">
        <f t="shared" si="9"/>
        <v>2313.8677688292137</v>
      </c>
      <c r="O41" s="55">
        <f t="shared" si="10"/>
        <v>243157.59747154487</v>
      </c>
      <c r="T41" s="47"/>
    </row>
    <row r="42" spans="1:20" s="41" customFormat="1" x14ac:dyDescent="0.25">
      <c r="A42" s="49">
        <v>36</v>
      </c>
      <c r="B42" s="53">
        <f t="shared" si="11"/>
        <v>2577.484780486398</v>
      </c>
      <c r="C42" s="53">
        <f t="shared" si="0"/>
        <v>67.938801647498835</v>
      </c>
      <c r="D42" s="53">
        <f t="shared" si="1"/>
        <v>2509.5459788388994</v>
      </c>
      <c r="E42" s="53">
        <f t="shared" si="4"/>
        <v>264406.7943008694</v>
      </c>
      <c r="F42" s="44"/>
      <c r="G42" s="53">
        <f t="shared" si="2"/>
        <v>2952.4460600422831</v>
      </c>
      <c r="H42" s="53">
        <f t="shared" si="3"/>
        <v>634.5</v>
      </c>
      <c r="I42" s="53">
        <f t="shared" si="5"/>
        <v>2317.9460600422831</v>
      </c>
      <c r="J42" s="53">
        <f t="shared" si="6"/>
        <v>243648</v>
      </c>
      <c r="K42" s="49"/>
      <c r="L42" s="53">
        <f t="shared" si="7"/>
        <v>3008.9694531532618</v>
      </c>
      <c r="M42" s="53">
        <f t="shared" si="8"/>
        <v>701.69736027507861</v>
      </c>
      <c r="N42" s="53">
        <f t="shared" si="9"/>
        <v>2307.2720928781832</v>
      </c>
      <c r="O42" s="53">
        <f t="shared" si="10"/>
        <v>242455.90011126979</v>
      </c>
      <c r="T42" s="54"/>
    </row>
    <row r="43" spans="1:20" outlineLevel="1" x14ac:dyDescent="0.25">
      <c r="A43" s="51">
        <v>37</v>
      </c>
      <c r="B43" s="55">
        <f t="shared" si="11"/>
        <v>2577.484780486398</v>
      </c>
      <c r="C43" s="55">
        <f t="shared" si="0"/>
        <v>68.583458868555653</v>
      </c>
      <c r="D43" s="55">
        <f t="shared" si="1"/>
        <v>2508.9013216178423</v>
      </c>
      <c r="E43" s="55">
        <f t="shared" si="4"/>
        <v>264338.21084200084</v>
      </c>
      <c r="G43" s="55">
        <f t="shared" si="2"/>
        <v>2946.4254209252899</v>
      </c>
      <c r="H43" s="55">
        <f t="shared" si="3"/>
        <v>634.5</v>
      </c>
      <c r="I43" s="55">
        <f t="shared" si="5"/>
        <v>2311.9254209252899</v>
      </c>
      <c r="J43" s="55">
        <f t="shared" si="6"/>
        <v>243013.5</v>
      </c>
      <c r="K43" s="51"/>
      <c r="L43" s="55">
        <f>+M43+N43</f>
        <v>2932.0094051302212</v>
      </c>
      <c r="M43" s="55">
        <f>+O42/($C$3-A42)</f>
        <v>631.39557320643178</v>
      </c>
      <c r="N43" s="55">
        <f t="shared" si="9"/>
        <v>2300.6138319237893</v>
      </c>
      <c r="O43" s="55">
        <f t="shared" si="10"/>
        <v>241824.50453806337</v>
      </c>
      <c r="T43" s="47"/>
    </row>
    <row r="44" spans="1:20" outlineLevel="1" x14ac:dyDescent="0.25">
      <c r="A44" s="51">
        <v>38</v>
      </c>
      <c r="B44" s="55">
        <f t="shared" si="11"/>
        <v>2577.484780486398</v>
      </c>
      <c r="C44" s="55">
        <f t="shared" si="0"/>
        <v>69.234233108496866</v>
      </c>
      <c r="D44" s="55">
        <f t="shared" si="1"/>
        <v>2508.2505473779011</v>
      </c>
      <c r="E44" s="55">
        <f t="shared" si="4"/>
        <v>264268.97660889232</v>
      </c>
      <c r="G44" s="55">
        <f t="shared" si="2"/>
        <v>2940.4047818082968</v>
      </c>
      <c r="H44" s="55">
        <f t="shared" si="3"/>
        <v>634.5</v>
      </c>
      <c r="I44" s="55">
        <f t="shared" si="5"/>
        <v>2305.9047818082968</v>
      </c>
      <c r="J44" s="55">
        <f t="shared" si="6"/>
        <v>242379</v>
      </c>
      <c r="K44" s="51"/>
      <c r="L44" s="55">
        <f t="shared" si="7"/>
        <v>2932.0094051302212</v>
      </c>
      <c r="M44" s="55">
        <f t="shared" si="8"/>
        <v>637.38675506039999</v>
      </c>
      <c r="N44" s="55">
        <f t="shared" si="9"/>
        <v>2294.6226500698212</v>
      </c>
      <c r="O44" s="55">
        <f t="shared" si="10"/>
        <v>241187.11778300296</v>
      </c>
      <c r="T44" s="47"/>
    </row>
    <row r="45" spans="1:20" outlineLevel="1" x14ac:dyDescent="0.25">
      <c r="A45" s="51">
        <v>39</v>
      </c>
      <c r="B45" s="55">
        <f t="shared" si="11"/>
        <v>2577.4847804863975</v>
      </c>
      <c r="C45" s="55">
        <f t="shared" si="0"/>
        <v>69.891182410448053</v>
      </c>
      <c r="D45" s="55">
        <f t="shared" si="1"/>
        <v>2507.5935980759496</v>
      </c>
      <c r="E45" s="55">
        <f t="shared" si="4"/>
        <v>264199.08542648185</v>
      </c>
      <c r="G45" s="55">
        <f t="shared" si="2"/>
        <v>2934.3841426913041</v>
      </c>
      <c r="H45" s="55">
        <f t="shared" si="3"/>
        <v>634.5</v>
      </c>
      <c r="I45" s="55">
        <f t="shared" si="5"/>
        <v>2299.8841426913041</v>
      </c>
      <c r="J45" s="55">
        <f t="shared" si="6"/>
        <v>241744.5</v>
      </c>
      <c r="K45" s="51"/>
      <c r="L45" s="55">
        <f t="shared" si="7"/>
        <v>2932.0094051302212</v>
      </c>
      <c r="M45" s="55">
        <f t="shared" si="8"/>
        <v>643.43478599841364</v>
      </c>
      <c r="N45" s="55">
        <f t="shared" si="9"/>
        <v>2288.5746191318076</v>
      </c>
      <c r="O45" s="55">
        <f t="shared" si="10"/>
        <v>240543.68299700454</v>
      </c>
      <c r="T45" s="47"/>
    </row>
    <row r="46" spans="1:20" outlineLevel="1" x14ac:dyDescent="0.25">
      <c r="A46" s="51">
        <v>40</v>
      </c>
      <c r="B46" s="55">
        <f t="shared" si="11"/>
        <v>2577.4847804863975</v>
      </c>
      <c r="C46" s="55">
        <f t="shared" si="0"/>
        <v>70.554365368293958</v>
      </c>
      <c r="D46" s="55">
        <f t="shared" si="1"/>
        <v>2506.9304151181036</v>
      </c>
      <c r="E46" s="55">
        <f t="shared" si="4"/>
        <v>264128.53106111358</v>
      </c>
      <c r="G46" s="55">
        <f t="shared" si="2"/>
        <v>2928.3635035743109</v>
      </c>
      <c r="H46" s="55">
        <f t="shared" si="3"/>
        <v>634.5</v>
      </c>
      <c r="I46" s="55">
        <f t="shared" si="5"/>
        <v>2293.8635035743109</v>
      </c>
      <c r="J46" s="55">
        <f t="shared" si="6"/>
        <v>241110</v>
      </c>
      <c r="K46" s="51"/>
      <c r="L46" s="55">
        <f t="shared" si="7"/>
        <v>2932.0094051302212</v>
      </c>
      <c r="M46" s="55">
        <f t="shared" si="8"/>
        <v>649.54020544966079</v>
      </c>
      <c r="N46" s="55">
        <f t="shared" si="9"/>
        <v>2282.4691996805605</v>
      </c>
      <c r="O46" s="55">
        <f t="shared" si="10"/>
        <v>239894.14279155488</v>
      </c>
      <c r="T46" s="47"/>
    </row>
    <row r="47" spans="1:20" outlineLevel="1" x14ac:dyDescent="0.25">
      <c r="A47" s="51">
        <v>41</v>
      </c>
      <c r="B47" s="55">
        <f t="shared" si="11"/>
        <v>2577.4847804863975</v>
      </c>
      <c r="C47" s="55">
        <f t="shared" si="0"/>
        <v>71.223841131904635</v>
      </c>
      <c r="D47" s="55">
        <f t="shared" si="1"/>
        <v>2506.2609393544931</v>
      </c>
      <c r="E47" s="55">
        <f t="shared" si="4"/>
        <v>264057.30721998168</v>
      </c>
      <c r="G47" s="55">
        <f t="shared" si="2"/>
        <v>2922.3428644573182</v>
      </c>
      <c r="H47" s="55">
        <f t="shared" si="3"/>
        <v>634.5</v>
      </c>
      <c r="I47" s="55">
        <f t="shared" si="5"/>
        <v>2287.8428644573182</v>
      </c>
      <c r="J47" s="55">
        <f t="shared" si="6"/>
        <v>240475.5</v>
      </c>
      <c r="K47" s="51"/>
      <c r="L47" s="55">
        <f t="shared" si="7"/>
        <v>2932.0094051302212</v>
      </c>
      <c r="M47" s="55">
        <f t="shared" si="8"/>
        <v>655.70355796185913</v>
      </c>
      <c r="N47" s="55">
        <f t="shared" si="9"/>
        <v>2276.3058471683621</v>
      </c>
      <c r="O47" s="55">
        <f t="shared" si="10"/>
        <v>239238.43923359303</v>
      </c>
      <c r="T47" s="47"/>
    </row>
    <row r="48" spans="1:20" outlineLevel="1" x14ac:dyDescent="0.25">
      <c r="A48" s="51">
        <v>42</v>
      </c>
      <c r="B48" s="55">
        <f t="shared" si="11"/>
        <v>2577.4847804863975</v>
      </c>
      <c r="C48" s="55">
        <f t="shared" si="0"/>
        <v>71.899669412410915</v>
      </c>
      <c r="D48" s="55">
        <f t="shared" si="1"/>
        <v>2505.5851110739868</v>
      </c>
      <c r="E48" s="55">
        <f t="shared" si="4"/>
        <v>263985.40755056927</v>
      </c>
      <c r="G48" s="55">
        <f t="shared" si="2"/>
        <v>2916.3222253403251</v>
      </c>
      <c r="H48" s="55">
        <f t="shared" si="3"/>
        <v>634.5</v>
      </c>
      <c r="I48" s="55">
        <f t="shared" si="5"/>
        <v>2281.8222253403251</v>
      </c>
      <c r="J48" s="55">
        <f t="shared" si="6"/>
        <v>239841</v>
      </c>
      <c r="K48" s="51"/>
      <c r="L48" s="55">
        <f t="shared" si="7"/>
        <v>2932.0094051302212</v>
      </c>
      <c r="M48" s="55">
        <f t="shared" si="8"/>
        <v>661.92539324982818</v>
      </c>
      <c r="N48" s="55">
        <f t="shared" si="9"/>
        <v>2270.0840118803931</v>
      </c>
      <c r="O48" s="55">
        <f t="shared" si="10"/>
        <v>238576.51384034319</v>
      </c>
      <c r="T48" s="47"/>
    </row>
    <row r="49" spans="1:20" outlineLevel="1" x14ac:dyDescent="0.25">
      <c r="A49" s="51">
        <v>43</v>
      </c>
      <c r="B49" s="55">
        <f t="shared" si="11"/>
        <v>2577.484780486398</v>
      </c>
      <c r="C49" s="55">
        <f t="shared" si="0"/>
        <v>72.581910487530251</v>
      </c>
      <c r="D49" s="55">
        <f t="shared" si="1"/>
        <v>2504.9028699988676</v>
      </c>
      <c r="E49" s="55">
        <f t="shared" si="4"/>
        <v>263912.82564008172</v>
      </c>
      <c r="G49" s="55">
        <f t="shared" si="2"/>
        <v>2910.3015862233324</v>
      </c>
      <c r="H49" s="55">
        <f t="shared" si="3"/>
        <v>634.5</v>
      </c>
      <c r="I49" s="55">
        <f t="shared" si="5"/>
        <v>2275.8015862233324</v>
      </c>
      <c r="J49" s="55">
        <f t="shared" si="6"/>
        <v>239206.5</v>
      </c>
      <c r="K49" s="51"/>
      <c r="L49" s="55">
        <f t="shared" si="7"/>
        <v>2932.0094051302212</v>
      </c>
      <c r="M49" s="55">
        <f t="shared" si="8"/>
        <v>668.2062662445187</v>
      </c>
      <c r="N49" s="55">
        <f t="shared" si="9"/>
        <v>2263.8031388857025</v>
      </c>
      <c r="O49" s="55">
        <f t="shared" si="10"/>
        <v>237908.30757409867</v>
      </c>
      <c r="T49" s="47"/>
    </row>
    <row r="50" spans="1:20" outlineLevel="1" x14ac:dyDescent="0.25">
      <c r="A50" s="51">
        <v>44</v>
      </c>
      <c r="B50" s="55">
        <f t="shared" si="11"/>
        <v>2577.4847804863975</v>
      </c>
      <c r="C50" s="55">
        <f t="shared" si="0"/>
        <v>73.270625206942867</v>
      </c>
      <c r="D50" s="55">
        <f t="shared" si="1"/>
        <v>2504.2141552794546</v>
      </c>
      <c r="E50" s="55">
        <f t="shared" si="4"/>
        <v>263839.55501487479</v>
      </c>
      <c r="G50" s="55">
        <f t="shared" si="2"/>
        <v>2904.2809471063392</v>
      </c>
      <c r="H50" s="55">
        <f t="shared" si="3"/>
        <v>634.5</v>
      </c>
      <c r="I50" s="55">
        <f t="shared" si="5"/>
        <v>2269.7809471063392</v>
      </c>
      <c r="J50" s="55">
        <f t="shared" si="6"/>
        <v>238572</v>
      </c>
      <c r="K50" s="51"/>
      <c r="L50" s="55">
        <f t="shared" si="7"/>
        <v>2932.0094051302212</v>
      </c>
      <c r="M50" s="55">
        <f t="shared" si="8"/>
        <v>674.54673714250384</v>
      </c>
      <c r="N50" s="55">
        <f t="shared" si="9"/>
        <v>2257.4626679877174</v>
      </c>
      <c r="O50" s="55">
        <f t="shared" si="10"/>
        <v>237233.76083695615</v>
      </c>
      <c r="T50" s="47"/>
    </row>
    <row r="51" spans="1:20" outlineLevel="1" x14ac:dyDescent="0.25">
      <c r="A51" s="51">
        <v>45</v>
      </c>
      <c r="B51" s="55">
        <f t="shared" si="11"/>
        <v>2577.4847804863975</v>
      </c>
      <c r="C51" s="55">
        <f t="shared" si="0"/>
        <v>73.965874997718984</v>
      </c>
      <c r="D51" s="55">
        <f t="shared" si="1"/>
        <v>2503.5189054886787</v>
      </c>
      <c r="E51" s="55">
        <f t="shared" si="4"/>
        <v>263765.58913987706</v>
      </c>
      <c r="G51" s="55">
        <f t="shared" si="2"/>
        <v>2898.2603079893465</v>
      </c>
      <c r="H51" s="55">
        <f t="shared" si="3"/>
        <v>634.5</v>
      </c>
      <c r="I51" s="55">
        <f t="shared" si="5"/>
        <v>2263.7603079893465</v>
      </c>
      <c r="J51" s="55">
        <f t="shared" si="6"/>
        <v>237937.5</v>
      </c>
      <c r="K51" s="51"/>
      <c r="L51" s="55">
        <f t="shared" si="7"/>
        <v>2932.0094051302212</v>
      </c>
      <c r="M51" s="55">
        <f t="shared" si="8"/>
        <v>680.94737145594763</v>
      </c>
      <c r="N51" s="55">
        <f t="shared" si="9"/>
        <v>2251.0620336742736</v>
      </c>
      <c r="O51" s="55">
        <f t="shared" si="10"/>
        <v>236552.81346550019</v>
      </c>
      <c r="T51" s="47"/>
    </row>
    <row r="52" spans="1:20" outlineLevel="1" x14ac:dyDescent="0.25">
      <c r="A52" s="51">
        <v>46</v>
      </c>
      <c r="B52" s="55">
        <f t="shared" si="11"/>
        <v>2577.484780486398</v>
      </c>
      <c r="C52" s="55">
        <f t="shared" si="0"/>
        <v>74.667721869797575</v>
      </c>
      <c r="D52" s="55">
        <f t="shared" si="1"/>
        <v>2502.8170586166002</v>
      </c>
      <c r="E52" s="55">
        <f t="shared" si="4"/>
        <v>263690.92141800729</v>
      </c>
      <c r="G52" s="55">
        <f t="shared" si="2"/>
        <v>2892.2396688723534</v>
      </c>
      <c r="H52" s="55">
        <f t="shared" si="3"/>
        <v>634.5</v>
      </c>
      <c r="I52" s="55">
        <f t="shared" si="5"/>
        <v>2257.7396688723534</v>
      </c>
      <c r="J52" s="55">
        <f t="shared" si="6"/>
        <v>237303</v>
      </c>
      <c r="K52" s="51"/>
      <c r="L52" s="55">
        <f t="shared" si="7"/>
        <v>2932.0094051302212</v>
      </c>
      <c r="M52" s="55">
        <f t="shared" si="8"/>
        <v>687.40874006304193</v>
      </c>
      <c r="N52" s="55">
        <f t="shared" si="9"/>
        <v>2244.6006650671793</v>
      </c>
      <c r="O52" s="55">
        <f t="shared" si="10"/>
        <v>235865.40472543714</v>
      </c>
      <c r="T52" s="47"/>
    </row>
    <row r="53" spans="1:20" outlineLevel="1" x14ac:dyDescent="0.25">
      <c r="A53" s="51">
        <v>47</v>
      </c>
      <c r="B53" s="55">
        <f t="shared" si="11"/>
        <v>2577.484780486398</v>
      </c>
      <c r="C53" s="55">
        <f t="shared" si="0"/>
        <v>75.376228421517126</v>
      </c>
      <c r="D53" s="55">
        <f t="shared" si="1"/>
        <v>2502.1085520648808</v>
      </c>
      <c r="E53" s="55">
        <f t="shared" si="4"/>
        <v>263615.54518958577</v>
      </c>
      <c r="G53" s="55">
        <f t="shared" si="2"/>
        <v>2886.2190297553607</v>
      </c>
      <c r="H53" s="55">
        <f t="shared" si="3"/>
        <v>634.5</v>
      </c>
      <c r="I53" s="55">
        <f t="shared" si="5"/>
        <v>2251.7190297553607</v>
      </c>
      <c r="J53" s="55">
        <f t="shared" si="6"/>
        <v>236668.5</v>
      </c>
      <c r="K53" s="51"/>
      <c r="L53" s="55">
        <f t="shared" si="7"/>
        <v>2932.0094051302212</v>
      </c>
      <c r="M53" s="55">
        <f t="shared" si="8"/>
        <v>693.93141925892269</v>
      </c>
      <c r="N53" s="55">
        <f t="shared" si="9"/>
        <v>2238.0779858712986</v>
      </c>
      <c r="O53" s="55">
        <f t="shared" si="10"/>
        <v>235171.47330617823</v>
      </c>
      <c r="T53" s="47"/>
    </row>
    <row r="54" spans="1:20" s="41" customFormat="1" x14ac:dyDescent="0.25">
      <c r="A54" s="49">
        <v>48</v>
      </c>
      <c r="B54" s="53">
        <f t="shared" si="11"/>
        <v>2577.484780486398</v>
      </c>
      <c r="C54" s="53">
        <f t="shared" si="0"/>
        <v>76.091457845198761</v>
      </c>
      <c r="D54" s="53">
        <f t="shared" si="1"/>
        <v>2501.3933226411991</v>
      </c>
      <c r="E54" s="53">
        <f t="shared" si="4"/>
        <v>263539.45373174059</v>
      </c>
      <c r="F54" s="44"/>
      <c r="G54" s="53">
        <f t="shared" si="2"/>
        <v>2880.1983906383675</v>
      </c>
      <c r="H54" s="53">
        <f t="shared" si="3"/>
        <v>634.5</v>
      </c>
      <c r="I54" s="53">
        <f t="shared" si="5"/>
        <v>2245.6983906383675</v>
      </c>
      <c r="J54" s="53">
        <f t="shared" si="6"/>
        <v>236034</v>
      </c>
      <c r="K54" s="49"/>
      <c r="L54" s="53">
        <f t="shared" si="7"/>
        <v>2932.0094051302212</v>
      </c>
      <c r="M54" s="53">
        <f t="shared" si="8"/>
        <v>700.51599080707183</v>
      </c>
      <c r="N54" s="53">
        <f t="shared" si="9"/>
        <v>2231.4934143231494</v>
      </c>
      <c r="O54" s="53">
        <f t="shared" si="10"/>
        <v>234470.95731537117</v>
      </c>
      <c r="T54" s="54"/>
    </row>
    <row r="55" spans="1:20" outlineLevel="1" x14ac:dyDescent="0.25">
      <c r="A55" s="51">
        <v>49</v>
      </c>
      <c r="B55" s="55">
        <f t="shared" si="11"/>
        <v>2577.484780486398</v>
      </c>
      <c r="C55" s="55">
        <f t="shared" si="0"/>
        <v>76.813473932782401</v>
      </c>
      <c r="D55" s="55">
        <f t="shared" si="1"/>
        <v>2500.6713065536155</v>
      </c>
      <c r="E55" s="55">
        <f t="shared" si="4"/>
        <v>263462.6402578078</v>
      </c>
      <c r="G55" s="55">
        <f t="shared" si="2"/>
        <v>2874.1777515213748</v>
      </c>
      <c r="H55" s="55">
        <f t="shared" si="3"/>
        <v>634.5</v>
      </c>
      <c r="I55" s="55">
        <f t="shared" si="5"/>
        <v>2239.6777515213748</v>
      </c>
      <c r="J55" s="55">
        <f t="shared" si="6"/>
        <v>235399.5</v>
      </c>
      <c r="K55" s="51"/>
      <c r="L55" s="55">
        <f>+M55+N55</f>
        <v>2855.144635492165</v>
      </c>
      <c r="M55" s="55">
        <f>+O54/($C$3-A54)</f>
        <v>630.29827235314826</v>
      </c>
      <c r="N55" s="55">
        <f t="shared" si="9"/>
        <v>2224.8463631390168</v>
      </c>
      <c r="O55" s="55">
        <f t="shared" si="10"/>
        <v>233840.65904301801</v>
      </c>
      <c r="T55" s="47"/>
    </row>
    <row r="56" spans="1:20" outlineLevel="1" x14ac:dyDescent="0.25">
      <c r="A56" s="51">
        <v>50</v>
      </c>
      <c r="B56" s="55">
        <f t="shared" si="11"/>
        <v>2577.484780486398</v>
      </c>
      <c r="C56" s="55">
        <f t="shared" si="0"/>
        <v>77.542341081516554</v>
      </c>
      <c r="D56" s="55">
        <f t="shared" si="1"/>
        <v>2499.9424394048815</v>
      </c>
      <c r="E56" s="55">
        <f t="shared" si="4"/>
        <v>263385.09791672626</v>
      </c>
      <c r="G56" s="55">
        <f t="shared" si="2"/>
        <v>2868.1571124043817</v>
      </c>
      <c r="H56" s="55">
        <f t="shared" si="3"/>
        <v>634.5</v>
      </c>
      <c r="I56" s="55">
        <f t="shared" si="5"/>
        <v>2233.6571124043817</v>
      </c>
      <c r="J56" s="55">
        <f t="shared" si="6"/>
        <v>234765</v>
      </c>
      <c r="K56" s="51"/>
      <c r="L56" s="55">
        <f t="shared" si="7"/>
        <v>2855.144635492165</v>
      </c>
      <c r="M56" s="55">
        <f t="shared" si="8"/>
        <v>636.2790421465329</v>
      </c>
      <c r="N56" s="55">
        <f t="shared" si="9"/>
        <v>2218.8655933456321</v>
      </c>
      <c r="O56" s="55">
        <f t="shared" si="10"/>
        <v>233204.38000087146</v>
      </c>
      <c r="T56" s="47"/>
    </row>
    <row r="57" spans="1:20" outlineLevel="1" x14ac:dyDescent="0.25">
      <c r="A57" s="51">
        <v>51</v>
      </c>
      <c r="B57" s="55">
        <f t="shared" si="11"/>
        <v>2577.484780486398</v>
      </c>
      <c r="C57" s="55">
        <f t="shared" si="0"/>
        <v>78.278124299701886</v>
      </c>
      <c r="D57" s="55">
        <f t="shared" si="1"/>
        <v>2499.2066561866959</v>
      </c>
      <c r="E57" s="55">
        <f t="shared" si="4"/>
        <v>263306.81979242654</v>
      </c>
      <c r="G57" s="55">
        <f t="shared" si="2"/>
        <v>2862.1364732873885</v>
      </c>
      <c r="H57" s="55">
        <f t="shared" si="3"/>
        <v>634.5</v>
      </c>
      <c r="I57" s="55">
        <f t="shared" si="5"/>
        <v>2227.6364732873885</v>
      </c>
      <c r="J57" s="55">
        <f t="shared" si="6"/>
        <v>234130.5</v>
      </c>
      <c r="K57" s="51"/>
      <c r="L57" s="55">
        <f t="shared" si="7"/>
        <v>2855.144635492165</v>
      </c>
      <c r="M57" s="55">
        <f t="shared" si="8"/>
        <v>642.31656222607626</v>
      </c>
      <c r="N57" s="55">
        <f t="shared" si="9"/>
        <v>2212.8280732660887</v>
      </c>
      <c r="O57" s="55">
        <f t="shared" si="10"/>
        <v>232562.06343864539</v>
      </c>
      <c r="T57" s="47"/>
    </row>
    <row r="58" spans="1:20" outlineLevel="1" x14ac:dyDescent="0.25">
      <c r="A58" s="51">
        <v>52</v>
      </c>
      <c r="B58" s="55">
        <f t="shared" si="11"/>
        <v>2577.4847804863975</v>
      </c>
      <c r="C58" s="55">
        <f t="shared" si="0"/>
        <v>79.020889212489308</v>
      </c>
      <c r="D58" s="55">
        <f t="shared" si="1"/>
        <v>2498.4638912739083</v>
      </c>
      <c r="E58" s="55">
        <f t="shared" si="4"/>
        <v>263227.79890321405</v>
      </c>
      <c r="G58" s="55">
        <f t="shared" si="2"/>
        <v>2856.1158341703958</v>
      </c>
      <c r="H58" s="55">
        <f t="shared" si="3"/>
        <v>634.5</v>
      </c>
      <c r="I58" s="55">
        <f t="shared" si="5"/>
        <v>2221.6158341703958</v>
      </c>
      <c r="J58" s="55">
        <f t="shared" si="6"/>
        <v>233496</v>
      </c>
      <c r="K58" s="51"/>
      <c r="L58" s="55">
        <f t="shared" si="7"/>
        <v>2855.144635492165</v>
      </c>
      <c r="M58" s="55">
        <f t="shared" si="8"/>
        <v>648.41137108349267</v>
      </c>
      <c r="N58" s="55">
        <f t="shared" si="9"/>
        <v>2206.7332644086723</v>
      </c>
      <c r="O58" s="55">
        <f t="shared" si="10"/>
        <v>231913.6520675619</v>
      </c>
      <c r="T58" s="47"/>
    </row>
    <row r="59" spans="1:20" outlineLevel="1" x14ac:dyDescent="0.25">
      <c r="A59" s="51">
        <v>53</v>
      </c>
      <c r="B59" s="55">
        <f t="shared" si="11"/>
        <v>2577.4847804863971</v>
      </c>
      <c r="C59" s="55">
        <f t="shared" si="0"/>
        <v>79.770702067733239</v>
      </c>
      <c r="D59" s="55">
        <f t="shared" si="1"/>
        <v>2497.714078418664</v>
      </c>
      <c r="E59" s="55">
        <f t="shared" si="4"/>
        <v>263148.02820114634</v>
      </c>
      <c r="G59" s="55">
        <f t="shared" si="2"/>
        <v>2850.0951950534027</v>
      </c>
      <c r="H59" s="55">
        <f t="shared" si="3"/>
        <v>634.5</v>
      </c>
      <c r="I59" s="55">
        <f t="shared" si="5"/>
        <v>2215.5951950534027</v>
      </c>
      <c r="J59" s="55">
        <f t="shared" si="6"/>
        <v>232861.5</v>
      </c>
      <c r="K59" s="51"/>
      <c r="L59" s="55">
        <f t="shared" si="7"/>
        <v>2855.144635492165</v>
      </c>
      <c r="M59" s="55">
        <f t="shared" si="8"/>
        <v>654.56401232013286</v>
      </c>
      <c r="N59" s="55">
        <f t="shared" si="9"/>
        <v>2200.5806231720321</v>
      </c>
      <c r="O59" s="55">
        <f t="shared" si="10"/>
        <v>231259.08805524177</v>
      </c>
      <c r="T59" s="47"/>
    </row>
    <row r="60" spans="1:20" outlineLevel="1" x14ac:dyDescent="0.25">
      <c r="A60" s="51">
        <v>54</v>
      </c>
      <c r="B60" s="55">
        <f t="shared" si="11"/>
        <v>2577.484780486398</v>
      </c>
      <c r="C60" s="55">
        <f t="shared" si="0"/>
        <v>80.527629741900299</v>
      </c>
      <c r="D60" s="55">
        <f t="shared" si="1"/>
        <v>2496.9571507444975</v>
      </c>
      <c r="E60" s="55">
        <f t="shared" si="4"/>
        <v>263067.50057140447</v>
      </c>
      <c r="G60" s="55">
        <f t="shared" si="2"/>
        <v>2844.07455593641</v>
      </c>
      <c r="H60" s="55">
        <f t="shared" si="3"/>
        <v>634.5</v>
      </c>
      <c r="I60" s="55">
        <f t="shared" si="5"/>
        <v>2209.57455593641</v>
      </c>
      <c r="J60" s="55">
        <f t="shared" si="6"/>
        <v>232227</v>
      </c>
      <c r="K60" s="51"/>
      <c r="L60" s="55">
        <f t="shared" si="7"/>
        <v>2855.144635492165</v>
      </c>
      <c r="M60" s="55">
        <f t="shared" si="8"/>
        <v>660.77503469546855</v>
      </c>
      <c r="N60" s="55">
        <f t="shared" si="9"/>
        <v>2194.3696007966964</v>
      </c>
      <c r="O60" s="55">
        <f t="shared" si="10"/>
        <v>230598.31302054631</v>
      </c>
      <c r="T60" s="47"/>
    </row>
    <row r="61" spans="1:20" outlineLevel="1" x14ac:dyDescent="0.25">
      <c r="A61" s="51">
        <v>55</v>
      </c>
      <c r="B61" s="55">
        <f t="shared" si="11"/>
        <v>2577.4847804863984</v>
      </c>
      <c r="C61" s="55">
        <f t="shared" si="0"/>
        <v>81.291739746033954</v>
      </c>
      <c r="D61" s="55">
        <f t="shared" si="1"/>
        <v>2496.1930407403643</v>
      </c>
      <c r="E61" s="55">
        <f t="shared" si="4"/>
        <v>262986.20883165841</v>
      </c>
      <c r="G61" s="55">
        <f t="shared" si="2"/>
        <v>2838.0539168194168</v>
      </c>
      <c r="H61" s="55">
        <f t="shared" si="3"/>
        <v>634.5</v>
      </c>
      <c r="I61" s="55">
        <f t="shared" si="5"/>
        <v>2203.5539168194168</v>
      </c>
      <c r="J61" s="55">
        <f t="shared" si="6"/>
        <v>231592.5</v>
      </c>
      <c r="K61" s="51"/>
      <c r="L61" s="55">
        <f t="shared" si="7"/>
        <v>2855.144635492165</v>
      </c>
      <c r="M61" s="55">
        <f t="shared" si="8"/>
        <v>667.04499217603552</v>
      </c>
      <c r="N61" s="55">
        <f t="shared" si="9"/>
        <v>2188.0996433161295</v>
      </c>
      <c r="O61" s="55">
        <f t="shared" si="10"/>
        <v>229931.26802837028</v>
      </c>
      <c r="T61" s="47"/>
    </row>
    <row r="62" spans="1:20" outlineLevel="1" x14ac:dyDescent="0.25">
      <c r="A62" s="51">
        <v>56</v>
      </c>
      <c r="B62" s="55">
        <f t="shared" si="11"/>
        <v>2577.4847804863975</v>
      </c>
      <c r="C62" s="55">
        <f t="shared" si="0"/>
        <v>82.06310023177609</v>
      </c>
      <c r="D62" s="55">
        <f t="shared" si="1"/>
        <v>2495.4216802546216</v>
      </c>
      <c r="E62" s="55">
        <f t="shared" si="4"/>
        <v>262904.14573142666</v>
      </c>
      <c r="G62" s="55">
        <f t="shared" si="2"/>
        <v>2832.0332777024241</v>
      </c>
      <c r="H62" s="55">
        <f t="shared" si="3"/>
        <v>634.5</v>
      </c>
      <c r="I62" s="55">
        <f t="shared" si="5"/>
        <v>2197.5332777024241</v>
      </c>
      <c r="J62" s="55">
        <f t="shared" si="6"/>
        <v>230958</v>
      </c>
      <c r="K62" s="51"/>
      <c r="L62" s="55">
        <f t="shared" si="7"/>
        <v>2855.144635492165</v>
      </c>
      <c r="M62" s="55">
        <f t="shared" si="8"/>
        <v>673.37444398484467</v>
      </c>
      <c r="N62" s="55">
        <f t="shared" si="9"/>
        <v>2181.7701915073203</v>
      </c>
      <c r="O62" s="55">
        <f t="shared" si="10"/>
        <v>229257.89358438543</v>
      </c>
      <c r="T62" s="47"/>
    </row>
    <row r="63" spans="1:20" outlineLevel="1" x14ac:dyDescent="0.25">
      <c r="A63" s="51">
        <v>57</v>
      </c>
      <c r="B63" s="55">
        <f t="shared" si="11"/>
        <v>2577.484780486398</v>
      </c>
      <c r="C63" s="55">
        <f t="shared" si="0"/>
        <v>82.841779997445343</v>
      </c>
      <c r="D63" s="55">
        <f t="shared" si="1"/>
        <v>2494.6430004889526</v>
      </c>
      <c r="E63" s="55">
        <f t="shared" si="4"/>
        <v>262821.3039514292</v>
      </c>
      <c r="G63" s="55">
        <f t="shared" si="2"/>
        <v>2826.012638585431</v>
      </c>
      <c r="H63" s="55">
        <f t="shared" si="3"/>
        <v>634.5</v>
      </c>
      <c r="I63" s="55">
        <f t="shared" si="5"/>
        <v>2191.512638585431</v>
      </c>
      <c r="J63" s="55">
        <f t="shared" si="6"/>
        <v>230323.5</v>
      </c>
      <c r="K63" s="51"/>
      <c r="L63" s="55">
        <f t="shared" si="7"/>
        <v>2855.144635492165</v>
      </c>
      <c r="M63" s="55">
        <f t="shared" si="8"/>
        <v>679.76395465125688</v>
      </c>
      <c r="N63" s="55">
        <f t="shared" si="9"/>
        <v>2175.3806808409081</v>
      </c>
      <c r="O63" s="55">
        <f t="shared" si="10"/>
        <v>228578.12962973418</v>
      </c>
      <c r="T63" s="47"/>
    </row>
    <row r="64" spans="1:20" outlineLevel="1" x14ac:dyDescent="0.25">
      <c r="A64" s="51">
        <v>58</v>
      </c>
      <c r="B64" s="55">
        <f t="shared" si="11"/>
        <v>2577.484780486398</v>
      </c>
      <c r="C64" s="55">
        <f t="shared" si="0"/>
        <v>83.627848494173364</v>
      </c>
      <c r="D64" s="55">
        <f t="shared" si="1"/>
        <v>2493.8569319922244</v>
      </c>
      <c r="E64" s="55">
        <f t="shared" si="4"/>
        <v>262737.67610293505</v>
      </c>
      <c r="G64" s="55">
        <f t="shared" si="2"/>
        <v>2819.9919994684383</v>
      </c>
      <c r="H64" s="55">
        <f t="shared" si="3"/>
        <v>634.5</v>
      </c>
      <c r="I64" s="55">
        <f t="shared" si="5"/>
        <v>2185.4919994684383</v>
      </c>
      <c r="J64" s="55">
        <f t="shared" si="6"/>
        <v>229689</v>
      </c>
      <c r="K64" s="51"/>
      <c r="L64" s="55">
        <f t="shared" si="7"/>
        <v>2855.144635492165</v>
      </c>
      <c r="M64" s="55">
        <f t="shared" si="8"/>
        <v>686.2140940613358</v>
      </c>
      <c r="N64" s="55">
        <f t="shared" si="9"/>
        <v>2168.9305414308292</v>
      </c>
      <c r="O64" s="55">
        <f t="shared" si="10"/>
        <v>227891.91553567283</v>
      </c>
      <c r="T64" s="47"/>
    </row>
    <row r="65" spans="1:20" outlineLevel="1" x14ac:dyDescent="0.25">
      <c r="A65" s="51">
        <v>59</v>
      </c>
      <c r="B65" s="55">
        <f t="shared" si="11"/>
        <v>2577.484780486398</v>
      </c>
      <c r="C65" s="55">
        <f t="shared" si="0"/>
        <v>84.421375832099258</v>
      </c>
      <c r="D65" s="55">
        <f t="shared" si="1"/>
        <v>2493.0634046542987</v>
      </c>
      <c r="E65" s="55">
        <f t="shared" si="4"/>
        <v>262653.25472710293</v>
      </c>
      <c r="G65" s="55">
        <f t="shared" si="2"/>
        <v>2813.9713603514451</v>
      </c>
      <c r="H65" s="55">
        <f t="shared" si="3"/>
        <v>634.5</v>
      </c>
      <c r="I65" s="55">
        <f t="shared" si="5"/>
        <v>2179.4713603514451</v>
      </c>
      <c r="J65" s="55">
        <f t="shared" si="6"/>
        <v>229054.5</v>
      </c>
      <c r="K65" s="51"/>
      <c r="L65" s="55">
        <f t="shared" si="7"/>
        <v>2855.144635492165</v>
      </c>
      <c r="M65" s="55">
        <f t="shared" si="8"/>
        <v>692.72543750867635</v>
      </c>
      <c r="N65" s="55">
        <f t="shared" si="9"/>
        <v>2162.4191979834886</v>
      </c>
      <c r="O65" s="55">
        <f t="shared" si="10"/>
        <v>227199.19009816417</v>
      </c>
      <c r="T65" s="47"/>
    </row>
    <row r="66" spans="1:20" s="41" customFormat="1" x14ac:dyDescent="0.25">
      <c r="A66" s="49">
        <v>60</v>
      </c>
      <c r="B66" s="53">
        <f t="shared" si="11"/>
        <v>2577.4847804863975</v>
      </c>
      <c r="C66" s="53">
        <f t="shared" si="0"/>
        <v>85.222432786622647</v>
      </c>
      <c r="D66" s="53">
        <f t="shared" si="1"/>
        <v>2492.2623476997751</v>
      </c>
      <c r="E66" s="53">
        <f t="shared" si="4"/>
        <v>262568.03229431633</v>
      </c>
      <c r="F66" s="44"/>
      <c r="G66" s="53">
        <f t="shared" si="2"/>
        <v>2807.9507212344524</v>
      </c>
      <c r="H66" s="53">
        <f t="shared" si="3"/>
        <v>634.5</v>
      </c>
      <c r="I66" s="53">
        <f t="shared" si="5"/>
        <v>2173.4507212344524</v>
      </c>
      <c r="J66" s="53">
        <f t="shared" si="6"/>
        <v>228420</v>
      </c>
      <c r="K66" s="49"/>
      <c r="L66" s="53">
        <f t="shared" si="7"/>
        <v>2855.144635492165</v>
      </c>
      <c r="M66" s="53">
        <f t="shared" si="8"/>
        <v>699.29856574571477</v>
      </c>
      <c r="N66" s="53">
        <f t="shared" si="9"/>
        <v>2155.8460697464502</v>
      </c>
      <c r="O66" s="53">
        <f t="shared" si="10"/>
        <v>226499.89153241846</v>
      </c>
      <c r="T66" s="54"/>
    </row>
    <row r="67" spans="1:20" outlineLevel="1" x14ac:dyDescent="0.25">
      <c r="A67" s="51">
        <v>61</v>
      </c>
      <c r="B67" s="55">
        <f t="shared" si="11"/>
        <v>2577.484780486398</v>
      </c>
      <c r="C67" s="55">
        <f t="shared" si="0"/>
        <v>86.031090804716371</v>
      </c>
      <c r="D67" s="55">
        <f t="shared" si="1"/>
        <v>2491.4536896816817</v>
      </c>
      <c r="E67" s="55">
        <f t="shared" si="4"/>
        <v>262482.00120351161</v>
      </c>
      <c r="G67" s="55">
        <f t="shared" si="2"/>
        <v>2801.9300821174593</v>
      </c>
      <c r="H67" s="55">
        <f t="shared" si="3"/>
        <v>634.5</v>
      </c>
      <c r="I67" s="55">
        <f t="shared" si="5"/>
        <v>2167.4300821174593</v>
      </c>
      <c r="J67" s="55">
        <f t="shared" si="6"/>
        <v>227785.5</v>
      </c>
      <c r="K67" s="51"/>
      <c r="L67" s="55">
        <f>+M67+N67</f>
        <v>2778.3769358244672</v>
      </c>
      <c r="M67" s="55">
        <f>+O66/($C$3-A66)</f>
        <v>629.16636536782903</v>
      </c>
      <c r="N67" s="55">
        <f t="shared" si="9"/>
        <v>2149.2105704566384</v>
      </c>
      <c r="O67" s="55">
        <f t="shared" si="10"/>
        <v>225870.72516705064</v>
      </c>
      <c r="T67" s="47"/>
    </row>
    <row r="68" spans="1:20" outlineLevel="1" x14ac:dyDescent="0.25">
      <c r="A68" s="51">
        <v>62</v>
      </c>
      <c r="B68" s="55">
        <f t="shared" si="11"/>
        <v>2577.484780486398</v>
      </c>
      <c r="C68" s="55">
        <f t="shared" si="0"/>
        <v>86.847422011298647</v>
      </c>
      <c r="D68" s="55">
        <f t="shared" si="1"/>
        <v>2490.6373584750995</v>
      </c>
      <c r="E68" s="55">
        <f t="shared" si="4"/>
        <v>262395.1537815003</v>
      </c>
      <c r="G68" s="55">
        <f t="shared" si="2"/>
        <v>2795.9094430004666</v>
      </c>
      <c r="H68" s="55">
        <f t="shared" si="3"/>
        <v>634.5</v>
      </c>
      <c r="I68" s="55">
        <f t="shared" si="5"/>
        <v>2161.4094430004666</v>
      </c>
      <c r="J68" s="55">
        <f t="shared" si="6"/>
        <v>227151</v>
      </c>
      <c r="K68" s="51"/>
      <c r="L68" s="55">
        <f t="shared" si="7"/>
        <v>2778.3769358244672</v>
      </c>
      <c r="M68" s="55">
        <f t="shared" si="8"/>
        <v>635.13639473020794</v>
      </c>
      <c r="N68" s="55">
        <f t="shared" si="9"/>
        <v>2143.2405410942592</v>
      </c>
      <c r="O68" s="55">
        <f t="shared" si="10"/>
        <v>225235.58877232042</v>
      </c>
      <c r="T68" s="47"/>
    </row>
    <row r="69" spans="1:20" outlineLevel="1" x14ac:dyDescent="0.25">
      <c r="A69" s="51">
        <v>63</v>
      </c>
      <c r="B69" s="55">
        <f t="shared" si="11"/>
        <v>2577.484780486398</v>
      </c>
      <c r="C69" s="55">
        <f t="shared" si="0"/>
        <v>87.671499215666188</v>
      </c>
      <c r="D69" s="55">
        <f t="shared" si="1"/>
        <v>2489.8132812707317</v>
      </c>
      <c r="E69" s="55">
        <f t="shared" si="4"/>
        <v>262307.48228228465</v>
      </c>
      <c r="G69" s="55">
        <f t="shared" si="2"/>
        <v>2789.8888038834734</v>
      </c>
      <c r="H69" s="55">
        <f t="shared" si="3"/>
        <v>634.5</v>
      </c>
      <c r="I69" s="55">
        <f t="shared" si="5"/>
        <v>2155.3888038834734</v>
      </c>
      <c r="J69" s="55">
        <f t="shared" si="6"/>
        <v>226516.5</v>
      </c>
      <c r="K69" s="51"/>
      <c r="L69" s="55">
        <f t="shared" si="7"/>
        <v>2778.3769358244672</v>
      </c>
      <c r="M69" s="55">
        <f t="shared" si="8"/>
        <v>641.16307246502083</v>
      </c>
      <c r="N69" s="55">
        <f t="shared" si="9"/>
        <v>2137.2138633594463</v>
      </c>
      <c r="O69" s="55">
        <f t="shared" si="10"/>
        <v>224594.4256998554</v>
      </c>
      <c r="T69" s="47"/>
    </row>
    <row r="70" spans="1:20" outlineLevel="1" x14ac:dyDescent="0.25">
      <c r="A70" s="51">
        <v>64</v>
      </c>
      <c r="B70" s="55">
        <f t="shared" si="11"/>
        <v>2577.484780486398</v>
      </c>
      <c r="C70" s="55">
        <f t="shared" si="0"/>
        <v>88.503395917988087</v>
      </c>
      <c r="D70" s="55">
        <f t="shared" si="1"/>
        <v>2488.9813845684098</v>
      </c>
      <c r="E70" s="55">
        <f t="shared" si="4"/>
        <v>262218.97888636665</v>
      </c>
      <c r="G70" s="55">
        <f t="shared" si="2"/>
        <v>2783.8681647664803</v>
      </c>
      <c r="H70" s="55">
        <f t="shared" si="3"/>
        <v>634.5</v>
      </c>
      <c r="I70" s="55">
        <f t="shared" si="5"/>
        <v>2149.3681647664803</v>
      </c>
      <c r="J70" s="55">
        <f t="shared" si="6"/>
        <v>225882</v>
      </c>
      <c r="K70" s="51"/>
      <c r="L70" s="55">
        <f t="shared" si="7"/>
        <v>2778.3769358244672</v>
      </c>
      <c r="M70" s="55">
        <f t="shared" si="8"/>
        <v>647.24693609694259</v>
      </c>
      <c r="N70" s="55">
        <f t="shared" si="9"/>
        <v>2131.1299997275246</v>
      </c>
      <c r="O70" s="55">
        <f t="shared" si="10"/>
        <v>223947.17876375845</v>
      </c>
      <c r="T70" s="47"/>
    </row>
    <row r="71" spans="1:20" outlineLevel="1" x14ac:dyDescent="0.25">
      <c r="A71" s="51">
        <v>65</v>
      </c>
      <c r="B71" s="55">
        <f t="shared" si="11"/>
        <v>2577.484780486398</v>
      </c>
      <c r="C71" s="55">
        <f t="shared" ref="C71:C134" si="12">IF(A71&gt;$C$3,0,PPMT($C$2,A71,$C$3,-$F$1))</f>
        <v>89.343186315861288</v>
      </c>
      <c r="D71" s="55">
        <f t="shared" si="1"/>
        <v>2488.1415941705368</v>
      </c>
      <c r="E71" s="55">
        <f t="shared" si="4"/>
        <v>262129.6357000508</v>
      </c>
      <c r="G71" s="55">
        <f t="shared" si="2"/>
        <v>2777.8475256494876</v>
      </c>
      <c r="H71" s="55">
        <f t="shared" si="3"/>
        <v>634.5</v>
      </c>
      <c r="I71" s="55">
        <f t="shared" si="5"/>
        <v>2143.3475256494876</v>
      </c>
      <c r="J71" s="55">
        <f t="shared" si="6"/>
        <v>225247.5</v>
      </c>
      <c r="K71" s="51"/>
      <c r="L71" s="55">
        <f t="shared" si="7"/>
        <v>2778.3769358244672</v>
      </c>
      <c r="M71" s="55">
        <f t="shared" si="8"/>
        <v>653.38852825110962</v>
      </c>
      <c r="N71" s="55">
        <f t="shared" si="9"/>
        <v>2124.9884075733576</v>
      </c>
      <c r="O71" s="55">
        <f t="shared" si="10"/>
        <v>223293.79023550733</v>
      </c>
      <c r="T71" s="47"/>
    </row>
    <row r="72" spans="1:20" outlineLevel="1" x14ac:dyDescent="0.25">
      <c r="A72" s="51">
        <v>66</v>
      </c>
      <c r="B72" s="55">
        <f t="shared" ref="B72:B126" si="13">+D72+C72</f>
        <v>2577.484780486398</v>
      </c>
      <c r="C72" s="55">
        <f t="shared" si="12"/>
        <v>90.190945310928385</v>
      </c>
      <c r="D72" s="55">
        <f t="shared" si="1"/>
        <v>2487.2938351754697</v>
      </c>
      <c r="E72" s="55">
        <f t="shared" si="4"/>
        <v>262039.44475473987</v>
      </c>
      <c r="G72" s="55">
        <f t="shared" ref="G72:G126" si="14">+I72+H72</f>
        <v>2771.8268865324944</v>
      </c>
      <c r="H72" s="55">
        <f t="shared" ref="H72:H135" si="15">IF(A72&gt;$C$3,0,+$F$2/$C$3)</f>
        <v>634.5</v>
      </c>
      <c r="I72" s="55">
        <f t="shared" si="5"/>
        <v>2137.3268865324944</v>
      </c>
      <c r="J72" s="55">
        <f t="shared" si="6"/>
        <v>224613</v>
      </c>
      <c r="K72" s="51"/>
      <c r="L72" s="55">
        <f t="shared" si="7"/>
        <v>2778.3769358244672</v>
      </c>
      <c r="M72" s="55">
        <f t="shared" si="8"/>
        <v>659.58839670151656</v>
      </c>
      <c r="N72" s="55">
        <f t="shared" si="9"/>
        <v>2118.7885391229506</v>
      </c>
      <c r="O72" s="55">
        <f t="shared" ref="O72:O135" si="16">IF(A72&gt;$C$3,0,+O71-M72)</f>
        <v>222634.20183880581</v>
      </c>
      <c r="T72" s="47"/>
    </row>
    <row r="73" spans="1:20" outlineLevel="1" x14ac:dyDescent="0.25">
      <c r="A73" s="51">
        <v>67</v>
      </c>
      <c r="B73" s="55">
        <f t="shared" si="13"/>
        <v>2577.4847804863984</v>
      </c>
      <c r="C73" s="55">
        <f t="shared" si="12"/>
        <v>91.046748515558093</v>
      </c>
      <c r="D73" s="55">
        <f t="shared" ref="D73:D126" si="17">+E72*$C$2</f>
        <v>2486.4380319708403</v>
      </c>
      <c r="E73" s="55">
        <f t="shared" ref="E73:E126" si="18">+E72-C73</f>
        <v>261948.39800622431</v>
      </c>
      <c r="G73" s="55">
        <f t="shared" si="14"/>
        <v>2765.8062474155017</v>
      </c>
      <c r="H73" s="55">
        <f t="shared" si="15"/>
        <v>634.5</v>
      </c>
      <c r="I73" s="55">
        <f t="shared" ref="I73:I126" si="19">+J72*$C$2</f>
        <v>2131.3062474155017</v>
      </c>
      <c r="J73" s="55">
        <f t="shared" ref="J73:J126" si="20">+J72-H73</f>
        <v>223978.5</v>
      </c>
      <c r="K73" s="51"/>
      <c r="L73" s="55">
        <f t="shared" ref="L73:L136" si="21">+L72</f>
        <v>2778.3769358244672</v>
      </c>
      <c r="M73" s="55">
        <f t="shared" ref="M73:M136" si="22">+L73-N73</f>
        <v>665.8470944198707</v>
      </c>
      <c r="N73" s="55">
        <f t="shared" ref="N73:N136" si="23">IF(A73&gt;$C$3,0,+O72*($C$2))</f>
        <v>2112.5298414045965</v>
      </c>
      <c r="O73" s="55">
        <f t="shared" si="16"/>
        <v>221968.35474438593</v>
      </c>
      <c r="T73" s="47"/>
    </row>
    <row r="74" spans="1:20" outlineLevel="1" x14ac:dyDescent="0.25">
      <c r="A74" s="51">
        <v>68</v>
      </c>
      <c r="B74" s="55">
        <f t="shared" si="13"/>
        <v>2577.484780486398</v>
      </c>
      <c r="C74" s="55">
        <f t="shared" si="12"/>
        <v>91.910672259589305</v>
      </c>
      <c r="D74" s="55">
        <f t="shared" si="17"/>
        <v>2485.5741082268087</v>
      </c>
      <c r="E74" s="55">
        <f t="shared" si="18"/>
        <v>261856.48733396473</v>
      </c>
      <c r="G74" s="55">
        <f t="shared" si="14"/>
        <v>2759.7856082985086</v>
      </c>
      <c r="H74" s="55">
        <f t="shared" si="15"/>
        <v>634.5</v>
      </c>
      <c r="I74" s="55">
        <f t="shared" si="19"/>
        <v>2125.2856082985086</v>
      </c>
      <c r="J74" s="55">
        <f t="shared" si="20"/>
        <v>223344</v>
      </c>
      <c r="K74" s="51"/>
      <c r="L74" s="55">
        <f t="shared" si="21"/>
        <v>2778.3769358244672</v>
      </c>
      <c r="M74" s="55">
        <f t="shared" si="22"/>
        <v>672.1651796249148</v>
      </c>
      <c r="N74" s="55">
        <f t="shared" si="23"/>
        <v>2106.2117561995524</v>
      </c>
      <c r="O74" s="55">
        <f t="shared" si="16"/>
        <v>221296.18956476101</v>
      </c>
      <c r="T74" s="47"/>
    </row>
    <row r="75" spans="1:20" outlineLevel="1" x14ac:dyDescent="0.25">
      <c r="A75" s="51">
        <v>69</v>
      </c>
      <c r="B75" s="55">
        <f t="shared" si="13"/>
        <v>2577.4847804863984</v>
      </c>
      <c r="C75" s="55">
        <f t="shared" si="12"/>
        <v>92.782793597138863</v>
      </c>
      <c r="D75" s="55">
        <f t="shared" si="17"/>
        <v>2484.7019868892594</v>
      </c>
      <c r="E75" s="55">
        <f t="shared" si="18"/>
        <v>261763.70454036759</v>
      </c>
      <c r="G75" s="55">
        <f t="shared" si="14"/>
        <v>2753.7649691815159</v>
      </c>
      <c r="H75" s="55">
        <f t="shared" si="15"/>
        <v>634.5</v>
      </c>
      <c r="I75" s="55">
        <f t="shared" si="19"/>
        <v>2119.2649691815159</v>
      </c>
      <c r="J75" s="55">
        <f t="shared" si="20"/>
        <v>222709.5</v>
      </c>
      <c r="K75" s="51"/>
      <c r="L75" s="55">
        <f t="shared" si="21"/>
        <v>2778.3769358244672</v>
      </c>
      <c r="M75" s="55">
        <f t="shared" si="22"/>
        <v>678.54321583221281</v>
      </c>
      <c r="N75" s="55">
        <f t="shared" si="23"/>
        <v>2099.8337199922544</v>
      </c>
      <c r="O75" s="55">
        <f t="shared" si="16"/>
        <v>220617.6463489288</v>
      </c>
      <c r="T75" s="47"/>
    </row>
    <row r="76" spans="1:20" outlineLevel="1" x14ac:dyDescent="0.25">
      <c r="A76" s="51">
        <v>70</v>
      </c>
      <c r="B76" s="55">
        <f t="shared" si="13"/>
        <v>2577.4847804863984</v>
      </c>
      <c r="C76" s="55">
        <f t="shared" si="12"/>
        <v>93.663190313474274</v>
      </c>
      <c r="D76" s="55">
        <f t="shared" si="17"/>
        <v>2483.8215901729241</v>
      </c>
      <c r="E76" s="55">
        <f t="shared" si="18"/>
        <v>261670.04135005412</v>
      </c>
      <c r="G76" s="55">
        <f t="shared" si="14"/>
        <v>2747.7443300645227</v>
      </c>
      <c r="H76" s="55">
        <f t="shared" si="15"/>
        <v>634.5</v>
      </c>
      <c r="I76" s="55">
        <f t="shared" si="19"/>
        <v>2113.2443300645227</v>
      </c>
      <c r="J76" s="55">
        <f t="shared" si="20"/>
        <v>222075</v>
      </c>
      <c r="K76" s="51"/>
      <c r="L76" s="55">
        <f t="shared" si="21"/>
        <v>2778.3769358244672</v>
      </c>
      <c r="M76" s="55">
        <f t="shared" si="22"/>
        <v>684.98177190441038</v>
      </c>
      <c r="N76" s="55">
        <f t="shared" si="23"/>
        <v>2093.3951639200568</v>
      </c>
      <c r="O76" s="55">
        <f t="shared" si="16"/>
        <v>219932.66457702438</v>
      </c>
      <c r="T76" s="47"/>
    </row>
    <row r="77" spans="1:20" outlineLevel="1" x14ac:dyDescent="0.25">
      <c r="A77" s="51">
        <v>71</v>
      </c>
      <c r="B77" s="55">
        <f t="shared" si="13"/>
        <v>2577.4847804863984</v>
      </c>
      <c r="C77" s="55">
        <f t="shared" si="12"/>
        <v>94.551940931951265</v>
      </c>
      <c r="D77" s="55">
        <f t="shared" si="17"/>
        <v>2482.9328395544471</v>
      </c>
      <c r="E77" s="55">
        <f t="shared" si="18"/>
        <v>261575.48940912218</v>
      </c>
      <c r="G77" s="55">
        <f t="shared" si="14"/>
        <v>2741.72369094753</v>
      </c>
      <c r="H77" s="55">
        <f t="shared" si="15"/>
        <v>634.5</v>
      </c>
      <c r="I77" s="55">
        <f t="shared" si="19"/>
        <v>2107.22369094753</v>
      </c>
      <c r="J77" s="55">
        <f t="shared" si="20"/>
        <v>221440.5</v>
      </c>
      <c r="K77" s="51"/>
      <c r="L77" s="55">
        <f t="shared" si="21"/>
        <v>2778.3769358244672</v>
      </c>
      <c r="M77" s="55">
        <f t="shared" si="22"/>
        <v>691.48142210197557</v>
      </c>
      <c r="N77" s="55">
        <f t="shared" si="23"/>
        <v>2086.8955137224916</v>
      </c>
      <c r="O77" s="55">
        <f t="shared" si="16"/>
        <v>219241.18315492242</v>
      </c>
      <c r="T77" s="47"/>
    </row>
    <row r="78" spans="1:20" s="41" customFormat="1" x14ac:dyDescent="0.25">
      <c r="A78" s="49">
        <v>72</v>
      </c>
      <c r="B78" s="53">
        <f t="shared" si="13"/>
        <v>2577.4847804863984</v>
      </c>
      <c r="C78" s="53">
        <f t="shared" si="12"/>
        <v>95.449124721017483</v>
      </c>
      <c r="D78" s="53">
        <f t="shared" si="17"/>
        <v>2482.0356557653809</v>
      </c>
      <c r="E78" s="53">
        <f t="shared" si="18"/>
        <v>261480.04028440116</v>
      </c>
      <c r="F78" s="44"/>
      <c r="G78" s="53">
        <f t="shared" si="14"/>
        <v>2735.7030518305369</v>
      </c>
      <c r="H78" s="53">
        <f t="shared" si="15"/>
        <v>634.5</v>
      </c>
      <c r="I78" s="53">
        <f t="shared" si="19"/>
        <v>2101.2030518305369</v>
      </c>
      <c r="J78" s="53">
        <f t="shared" si="20"/>
        <v>220806</v>
      </c>
      <c r="K78" s="49"/>
      <c r="L78" s="53">
        <f t="shared" si="21"/>
        <v>2778.3769358244672</v>
      </c>
      <c r="M78" s="53">
        <f t="shared" si="22"/>
        <v>698.04274613441203</v>
      </c>
      <c r="N78" s="53">
        <f t="shared" si="23"/>
        <v>2080.3341896900552</v>
      </c>
      <c r="O78" s="53">
        <f t="shared" si="16"/>
        <v>218543.14040878799</v>
      </c>
      <c r="T78" s="54"/>
    </row>
    <row r="79" spans="1:20" outlineLevel="1" x14ac:dyDescent="0.25">
      <c r="A79" s="51">
        <v>73</v>
      </c>
      <c r="B79" s="55">
        <f t="shared" si="13"/>
        <v>2577.4847804863984</v>
      </c>
      <c r="C79" s="55">
        <f t="shared" si="12"/>
        <v>96.354821701282404</v>
      </c>
      <c r="D79" s="55">
        <f t="shared" si="17"/>
        <v>2481.1299587851158</v>
      </c>
      <c r="E79" s="55">
        <f t="shared" si="18"/>
        <v>261383.68546269988</v>
      </c>
      <c r="G79" s="55">
        <f t="shared" si="14"/>
        <v>2729.6824127135442</v>
      </c>
      <c r="H79" s="55">
        <f t="shared" si="15"/>
        <v>634.5</v>
      </c>
      <c r="I79" s="55">
        <f t="shared" si="19"/>
        <v>2095.1824127135442</v>
      </c>
      <c r="J79" s="55">
        <f t="shared" si="20"/>
        <v>220171.5</v>
      </c>
      <c r="K79" s="51"/>
      <c r="L79" s="55">
        <f>+M79+N79</f>
        <v>2701.7081365228082</v>
      </c>
      <c r="M79" s="55">
        <f>+O78/($C$3-A78)</f>
        <v>627.99752991031028</v>
      </c>
      <c r="N79" s="55">
        <f t="shared" si="23"/>
        <v>2073.7106066124979</v>
      </c>
      <c r="O79" s="55">
        <f t="shared" si="16"/>
        <v>217915.14287887767</v>
      </c>
      <c r="T79" s="47"/>
    </row>
    <row r="80" spans="1:20" outlineLevel="1" x14ac:dyDescent="0.25">
      <c r="A80" s="51">
        <v>74</v>
      </c>
      <c r="B80" s="55">
        <f t="shared" si="13"/>
        <v>2577.4847804863984</v>
      </c>
      <c r="C80" s="55">
        <f t="shared" si="12"/>
        <v>97.269112652654513</v>
      </c>
      <c r="D80" s="55">
        <f t="shared" si="17"/>
        <v>2480.2156678337437</v>
      </c>
      <c r="E80" s="55">
        <f t="shared" si="18"/>
        <v>261286.41635004722</v>
      </c>
      <c r="G80" s="55">
        <f t="shared" si="14"/>
        <v>2723.661773596551</v>
      </c>
      <c r="H80" s="55">
        <f t="shared" si="15"/>
        <v>634.5</v>
      </c>
      <c r="I80" s="55">
        <f t="shared" si="19"/>
        <v>2089.161773596551</v>
      </c>
      <c r="J80" s="55">
        <f t="shared" si="20"/>
        <v>219537</v>
      </c>
      <c r="K80" s="51"/>
      <c r="L80" s="55">
        <f t="shared" si="21"/>
        <v>2701.7081365228082</v>
      </c>
      <c r="M80" s="55">
        <f t="shared" si="22"/>
        <v>633.95646843505892</v>
      </c>
      <c r="N80" s="55">
        <f t="shared" si="23"/>
        <v>2067.7516680877493</v>
      </c>
      <c r="O80" s="55">
        <f t="shared" si="16"/>
        <v>217281.18641044261</v>
      </c>
      <c r="T80" s="47"/>
    </row>
    <row r="81" spans="1:20" outlineLevel="1" x14ac:dyDescent="0.25">
      <c r="A81" s="51">
        <v>75</v>
      </c>
      <c r="B81" s="55">
        <f t="shared" si="13"/>
        <v>2577.4847804863984</v>
      </c>
      <c r="C81" s="55">
        <f t="shared" si="12"/>
        <v>98.192079121546229</v>
      </c>
      <c r="D81" s="55">
        <f t="shared" si="17"/>
        <v>2479.2927013648523</v>
      </c>
      <c r="E81" s="55">
        <f t="shared" si="18"/>
        <v>261188.22427092568</v>
      </c>
      <c r="G81" s="55">
        <f t="shared" si="14"/>
        <v>2717.6411344795583</v>
      </c>
      <c r="H81" s="55">
        <f t="shared" si="15"/>
        <v>634.5</v>
      </c>
      <c r="I81" s="55">
        <f t="shared" si="19"/>
        <v>2083.1411344795583</v>
      </c>
      <c r="J81" s="55">
        <f t="shared" si="20"/>
        <v>218902.5</v>
      </c>
      <c r="K81" s="51"/>
      <c r="L81" s="55">
        <f t="shared" si="21"/>
        <v>2701.7081365228082</v>
      </c>
      <c r="M81" s="55">
        <f t="shared" si="22"/>
        <v>639.97195009357893</v>
      </c>
      <c r="N81" s="55">
        <f t="shared" si="23"/>
        <v>2061.7361864292293</v>
      </c>
      <c r="O81" s="55">
        <f t="shared" si="16"/>
        <v>216641.21446034903</v>
      </c>
      <c r="T81" s="47"/>
    </row>
    <row r="82" spans="1:20" outlineLevel="1" x14ac:dyDescent="0.25">
      <c r="A82" s="51">
        <v>76</v>
      </c>
      <c r="B82" s="55">
        <f t="shared" si="13"/>
        <v>2577.4847804863984</v>
      </c>
      <c r="C82" s="55">
        <f t="shared" si="12"/>
        <v>99.123803428146758</v>
      </c>
      <c r="D82" s="55">
        <f t="shared" si="17"/>
        <v>2478.3609770582516</v>
      </c>
      <c r="E82" s="55">
        <f t="shared" si="18"/>
        <v>261089.10046749754</v>
      </c>
      <c r="G82" s="55">
        <f t="shared" si="14"/>
        <v>2711.6204953625652</v>
      </c>
      <c r="H82" s="55">
        <f t="shared" si="15"/>
        <v>634.5</v>
      </c>
      <c r="I82" s="55">
        <f t="shared" si="19"/>
        <v>2077.1204953625652</v>
      </c>
      <c r="J82" s="55">
        <f t="shared" si="20"/>
        <v>218268</v>
      </c>
      <c r="K82" s="51"/>
      <c r="L82" s="55">
        <f t="shared" si="21"/>
        <v>2701.7081365228082</v>
      </c>
      <c r="M82" s="55">
        <f t="shared" si="22"/>
        <v>646.04451141195796</v>
      </c>
      <c r="N82" s="55">
        <f t="shared" si="23"/>
        <v>2055.6636251108503</v>
      </c>
      <c r="O82" s="55">
        <f t="shared" si="16"/>
        <v>215995.16994893708</v>
      </c>
      <c r="T82" s="47"/>
    </row>
    <row r="83" spans="1:20" outlineLevel="1" x14ac:dyDescent="0.25">
      <c r="A83" s="51">
        <v>77</v>
      </c>
      <c r="B83" s="55">
        <f t="shared" si="13"/>
        <v>2577.4847804863984</v>
      </c>
      <c r="C83" s="55">
        <f t="shared" si="12"/>
        <v>100.06436867376476</v>
      </c>
      <c r="D83" s="55">
        <f t="shared" si="17"/>
        <v>2477.4204118126336</v>
      </c>
      <c r="E83" s="55">
        <f t="shared" si="18"/>
        <v>260989.03609882377</v>
      </c>
      <c r="G83" s="55">
        <f t="shared" si="14"/>
        <v>2705.599856245572</v>
      </c>
      <c r="H83" s="55">
        <f t="shared" si="15"/>
        <v>634.5</v>
      </c>
      <c r="I83" s="55">
        <f t="shared" si="19"/>
        <v>2071.099856245572</v>
      </c>
      <c r="J83" s="55">
        <f t="shared" si="20"/>
        <v>217633.5</v>
      </c>
      <c r="K83" s="51"/>
      <c r="L83" s="55">
        <f t="shared" si="21"/>
        <v>2701.7081365228082</v>
      </c>
      <c r="M83" s="55">
        <f t="shared" si="22"/>
        <v>652.17469400726986</v>
      </c>
      <c r="N83" s="55">
        <f t="shared" si="23"/>
        <v>2049.5334425155384</v>
      </c>
      <c r="O83" s="55">
        <f t="shared" si="16"/>
        <v>215342.99525492982</v>
      </c>
      <c r="T83" s="47"/>
    </row>
    <row r="84" spans="1:20" outlineLevel="1" x14ac:dyDescent="0.25">
      <c r="A84" s="51">
        <v>78</v>
      </c>
      <c r="B84" s="55">
        <f t="shared" si="13"/>
        <v>2577.484780486398</v>
      </c>
      <c r="C84" s="55">
        <f t="shared" si="12"/>
        <v>101.01385874823988</v>
      </c>
      <c r="D84" s="55">
        <f t="shared" si="17"/>
        <v>2476.4709217381583</v>
      </c>
      <c r="E84" s="55">
        <f t="shared" si="18"/>
        <v>260888.02224007552</v>
      </c>
      <c r="G84" s="55">
        <f t="shared" si="14"/>
        <v>2699.5792171285793</v>
      </c>
      <c r="H84" s="55">
        <f t="shared" si="15"/>
        <v>634.5</v>
      </c>
      <c r="I84" s="55">
        <f t="shared" si="19"/>
        <v>2065.0792171285793</v>
      </c>
      <c r="J84" s="55">
        <f t="shared" si="20"/>
        <v>216999</v>
      </c>
      <c r="K84" s="51"/>
      <c r="L84" s="55">
        <f t="shared" si="21"/>
        <v>2701.7081365228082</v>
      </c>
      <c r="M84" s="55">
        <f t="shared" si="22"/>
        <v>658.36304463587976</v>
      </c>
      <c r="N84" s="55">
        <f t="shared" si="23"/>
        <v>2043.3450918869285</v>
      </c>
      <c r="O84" s="55">
        <f t="shared" si="16"/>
        <v>214684.63221029393</v>
      </c>
      <c r="T84" s="47"/>
    </row>
    <row r="85" spans="1:20" outlineLevel="1" x14ac:dyDescent="0.25">
      <c r="A85" s="51">
        <v>79</v>
      </c>
      <c r="B85" s="55">
        <f t="shared" si="13"/>
        <v>2577.4847804863984</v>
      </c>
      <c r="C85" s="55">
        <f t="shared" si="12"/>
        <v>101.97235833742513</v>
      </c>
      <c r="D85" s="55">
        <f t="shared" si="17"/>
        <v>2475.5124221489732</v>
      </c>
      <c r="E85" s="55">
        <f t="shared" si="18"/>
        <v>260786.04988173809</v>
      </c>
      <c r="G85" s="55">
        <f t="shared" si="14"/>
        <v>2693.5585780115862</v>
      </c>
      <c r="H85" s="55">
        <f t="shared" si="15"/>
        <v>634.5</v>
      </c>
      <c r="I85" s="55">
        <f t="shared" si="19"/>
        <v>2059.0585780115862</v>
      </c>
      <c r="J85" s="55">
        <f t="shared" si="20"/>
        <v>216364.5</v>
      </c>
      <c r="K85" s="51"/>
      <c r="L85" s="55">
        <f t="shared" si="21"/>
        <v>2701.7081365228082</v>
      </c>
      <c r="M85" s="55">
        <f t="shared" si="22"/>
        <v>664.61011524221135</v>
      </c>
      <c r="N85" s="55">
        <f t="shared" si="23"/>
        <v>2037.0980212805969</v>
      </c>
      <c r="O85" s="55">
        <f t="shared" si="16"/>
        <v>214020.02209505171</v>
      </c>
      <c r="T85" s="47"/>
    </row>
    <row r="86" spans="1:20" outlineLevel="1" x14ac:dyDescent="0.25">
      <c r="A86" s="51">
        <v>80</v>
      </c>
      <c r="B86" s="55">
        <f t="shared" si="13"/>
        <v>2577.4847804863984</v>
      </c>
      <c r="C86" s="55">
        <f t="shared" si="12"/>
        <v>102.93995293074006</v>
      </c>
      <c r="D86" s="55">
        <f t="shared" si="17"/>
        <v>2474.5448275556582</v>
      </c>
      <c r="E86" s="55">
        <f t="shared" si="18"/>
        <v>260683.10992880736</v>
      </c>
      <c r="G86" s="55">
        <f t="shared" si="14"/>
        <v>2687.5379388945935</v>
      </c>
      <c r="H86" s="55">
        <f t="shared" si="15"/>
        <v>634.5</v>
      </c>
      <c r="I86" s="55">
        <f t="shared" si="19"/>
        <v>2053.0379388945935</v>
      </c>
      <c r="J86" s="55">
        <f t="shared" si="20"/>
        <v>215730</v>
      </c>
      <c r="K86" s="51"/>
      <c r="L86" s="55">
        <f t="shared" si="21"/>
        <v>2701.7081365228082</v>
      </c>
      <c r="M86" s="55">
        <f t="shared" si="22"/>
        <v>670.91646300797424</v>
      </c>
      <c r="N86" s="55">
        <f t="shared" si="23"/>
        <v>2030.791673514834</v>
      </c>
      <c r="O86" s="55">
        <f t="shared" si="16"/>
        <v>213349.10563204373</v>
      </c>
      <c r="T86" s="47"/>
    </row>
    <row r="87" spans="1:20" outlineLevel="1" x14ac:dyDescent="0.25">
      <c r="A87" s="51">
        <v>81</v>
      </c>
      <c r="B87" s="55">
        <f t="shared" si="13"/>
        <v>2577.4847804863984</v>
      </c>
      <c r="C87" s="55">
        <f t="shared" si="12"/>
        <v>103.91672882879563</v>
      </c>
      <c r="D87" s="55">
        <f t="shared" si="17"/>
        <v>2473.5680516576026</v>
      </c>
      <c r="E87" s="55">
        <f t="shared" si="18"/>
        <v>260579.19319997856</v>
      </c>
      <c r="G87" s="55">
        <f t="shared" si="14"/>
        <v>2681.5172997776008</v>
      </c>
      <c r="H87" s="55">
        <f t="shared" si="15"/>
        <v>634.5</v>
      </c>
      <c r="I87" s="55">
        <f t="shared" si="19"/>
        <v>2047.0172997776006</v>
      </c>
      <c r="J87" s="55">
        <f t="shared" si="20"/>
        <v>215095.5</v>
      </c>
      <c r="K87" s="51"/>
      <c r="L87" s="55">
        <f t="shared" si="21"/>
        <v>2701.7081365228082</v>
      </c>
      <c r="M87" s="55">
        <f t="shared" si="22"/>
        <v>677.28265040185966</v>
      </c>
      <c r="N87" s="55">
        <f t="shared" si="23"/>
        <v>2024.4254861209486</v>
      </c>
      <c r="O87" s="55">
        <f t="shared" si="16"/>
        <v>212671.82298164186</v>
      </c>
      <c r="T87" s="47"/>
    </row>
    <row r="88" spans="1:20" outlineLevel="1" x14ac:dyDescent="0.25">
      <c r="A88" s="51">
        <v>82</v>
      </c>
      <c r="B88" s="55">
        <f t="shared" si="13"/>
        <v>2577.4847804863984</v>
      </c>
      <c r="C88" s="55">
        <f t="shared" si="12"/>
        <v>104.90277315109127</v>
      </c>
      <c r="D88" s="55">
        <f t="shared" si="17"/>
        <v>2472.582007335307</v>
      </c>
      <c r="E88" s="55">
        <f t="shared" si="18"/>
        <v>260474.29042682747</v>
      </c>
      <c r="G88" s="55">
        <f t="shared" si="14"/>
        <v>2675.4966606606076</v>
      </c>
      <c r="H88" s="55">
        <f t="shared" si="15"/>
        <v>634.5</v>
      </c>
      <c r="I88" s="55">
        <f t="shared" si="19"/>
        <v>2040.9966606606074</v>
      </c>
      <c r="J88" s="55">
        <f t="shared" si="20"/>
        <v>214461</v>
      </c>
      <c r="K88" s="51"/>
      <c r="L88" s="55">
        <f t="shared" si="21"/>
        <v>2701.7081365228082</v>
      </c>
      <c r="M88" s="55">
        <f t="shared" si="22"/>
        <v>683.70924522970881</v>
      </c>
      <c r="N88" s="55">
        <f t="shared" si="23"/>
        <v>2017.9988912930994</v>
      </c>
      <c r="O88" s="55">
        <f t="shared" si="16"/>
        <v>211988.11373641214</v>
      </c>
      <c r="T88" s="47"/>
    </row>
    <row r="89" spans="1:20" outlineLevel="1" x14ac:dyDescent="0.25">
      <c r="A89" s="51">
        <v>83</v>
      </c>
      <c r="B89" s="55">
        <f t="shared" si="13"/>
        <v>2577.4847804863984</v>
      </c>
      <c r="C89" s="55">
        <f t="shared" si="12"/>
        <v>105.89817384378553</v>
      </c>
      <c r="D89" s="55">
        <f t="shared" si="17"/>
        <v>2471.5866066426129</v>
      </c>
      <c r="E89" s="55">
        <f t="shared" si="18"/>
        <v>260368.3922529837</v>
      </c>
      <c r="G89" s="55">
        <f t="shared" si="14"/>
        <v>2669.4760215436145</v>
      </c>
      <c r="H89" s="55">
        <f t="shared" si="15"/>
        <v>634.5</v>
      </c>
      <c r="I89" s="55">
        <f t="shared" si="19"/>
        <v>2034.9760215436145</v>
      </c>
      <c r="J89" s="55">
        <f t="shared" si="20"/>
        <v>213826.5</v>
      </c>
      <c r="K89" s="51"/>
      <c r="L89" s="55">
        <f t="shared" si="21"/>
        <v>2701.7081365228082</v>
      </c>
      <c r="M89" s="55">
        <f t="shared" si="22"/>
        <v>690.19682068515363</v>
      </c>
      <c r="N89" s="55">
        <f t="shared" si="23"/>
        <v>2011.5113158376546</v>
      </c>
      <c r="O89" s="55">
        <f t="shared" si="16"/>
        <v>211297.91691572699</v>
      </c>
      <c r="T89" s="47"/>
    </row>
    <row r="90" spans="1:20" s="41" customFormat="1" x14ac:dyDescent="0.25">
      <c r="A90" s="49">
        <v>84</v>
      </c>
      <c r="B90" s="53">
        <f t="shared" si="13"/>
        <v>2577.4847804863984</v>
      </c>
      <c r="C90" s="53">
        <f t="shared" si="12"/>
        <v>106.90301968753968</v>
      </c>
      <c r="D90" s="53">
        <f t="shared" si="17"/>
        <v>2470.5817607988588</v>
      </c>
      <c r="E90" s="53">
        <f t="shared" si="18"/>
        <v>260261.48923329616</v>
      </c>
      <c r="F90" s="44"/>
      <c r="G90" s="53">
        <f t="shared" si="14"/>
        <v>2663.4553824266213</v>
      </c>
      <c r="H90" s="53">
        <f t="shared" si="15"/>
        <v>634.5</v>
      </c>
      <c r="I90" s="53">
        <f t="shared" si="19"/>
        <v>2028.9553824266216</v>
      </c>
      <c r="J90" s="53">
        <f t="shared" si="20"/>
        <v>213192</v>
      </c>
      <c r="K90" s="49"/>
      <c r="L90" s="53">
        <f t="shared" si="21"/>
        <v>2701.7081365228082</v>
      </c>
      <c r="M90" s="53">
        <f t="shared" si="22"/>
        <v>696.74595540074256</v>
      </c>
      <c r="N90" s="53">
        <f t="shared" si="23"/>
        <v>2004.9621811220657</v>
      </c>
      <c r="O90" s="53">
        <f t="shared" si="16"/>
        <v>210601.17096032624</v>
      </c>
      <c r="T90" s="54"/>
    </row>
    <row r="91" spans="1:20" outlineLevel="1" x14ac:dyDescent="0.25">
      <c r="A91" s="51">
        <v>85</v>
      </c>
      <c r="B91" s="55">
        <f t="shared" si="13"/>
        <v>2577.4847804863984</v>
      </c>
      <c r="C91" s="55">
        <f t="shared" si="12"/>
        <v>107.91740030543639</v>
      </c>
      <c r="D91" s="55">
        <f t="shared" si="17"/>
        <v>2469.5673801809621</v>
      </c>
      <c r="E91" s="55">
        <f t="shared" si="18"/>
        <v>260153.57183299071</v>
      </c>
      <c r="G91" s="55">
        <f t="shared" si="14"/>
        <v>2657.4347433096286</v>
      </c>
      <c r="H91" s="55">
        <f t="shared" si="15"/>
        <v>634.5</v>
      </c>
      <c r="I91" s="55">
        <f t="shared" si="19"/>
        <v>2022.9347433096286</v>
      </c>
      <c r="J91" s="55">
        <f t="shared" si="20"/>
        <v>212557.5</v>
      </c>
      <c r="K91" s="51"/>
      <c r="L91" s="55">
        <f>+M91+N91</f>
        <v>2625.1401023099452</v>
      </c>
      <c r="M91" s="55">
        <f>+O90/($C$3-A90)</f>
        <v>626.78919928668529</v>
      </c>
      <c r="N91" s="55">
        <f t="shared" si="23"/>
        <v>1998.3509030232597</v>
      </c>
      <c r="O91" s="55">
        <f t="shared" si="16"/>
        <v>209974.38176103955</v>
      </c>
      <c r="T91" s="47"/>
    </row>
    <row r="92" spans="1:20" outlineLevel="1" x14ac:dyDescent="0.25">
      <c r="A92" s="51">
        <v>86</v>
      </c>
      <c r="B92" s="55">
        <f t="shared" si="13"/>
        <v>2577.484780486398</v>
      </c>
      <c r="C92" s="55">
        <f t="shared" si="12"/>
        <v>108.94140617097317</v>
      </c>
      <c r="D92" s="55">
        <f t="shared" si="17"/>
        <v>2468.5433743154249</v>
      </c>
      <c r="E92" s="55">
        <f t="shared" si="18"/>
        <v>260044.63042681973</v>
      </c>
      <c r="G92" s="55">
        <f t="shared" si="14"/>
        <v>2651.4141041926359</v>
      </c>
      <c r="H92" s="55">
        <f t="shared" si="15"/>
        <v>634.5</v>
      </c>
      <c r="I92" s="55">
        <f t="shared" si="19"/>
        <v>2016.9141041926357</v>
      </c>
      <c r="J92" s="55">
        <f t="shared" si="20"/>
        <v>211923</v>
      </c>
      <c r="K92" s="51"/>
      <c r="L92" s="55">
        <f t="shared" si="21"/>
        <v>2625.1401023099452</v>
      </c>
      <c r="M92" s="55">
        <f t="shared" si="22"/>
        <v>632.73667221234996</v>
      </c>
      <c r="N92" s="55">
        <f t="shared" si="23"/>
        <v>1992.4034300975952</v>
      </c>
      <c r="O92" s="55">
        <f t="shared" si="16"/>
        <v>209341.64508882721</v>
      </c>
      <c r="T92" s="47"/>
    </row>
    <row r="93" spans="1:20" outlineLevel="1" x14ac:dyDescent="0.25">
      <c r="A93" s="51">
        <v>87</v>
      </c>
      <c r="B93" s="55">
        <f t="shared" si="13"/>
        <v>2577.484780486398</v>
      </c>
      <c r="C93" s="55">
        <f t="shared" si="12"/>
        <v>109.97512861613183</v>
      </c>
      <c r="D93" s="55">
        <f t="shared" si="17"/>
        <v>2467.5096518702662</v>
      </c>
      <c r="E93" s="55">
        <f t="shared" si="18"/>
        <v>259934.65529820361</v>
      </c>
      <c r="G93" s="55">
        <f t="shared" si="14"/>
        <v>2645.3934650756428</v>
      </c>
      <c r="H93" s="55">
        <f t="shared" si="15"/>
        <v>634.5</v>
      </c>
      <c r="I93" s="55">
        <f t="shared" si="19"/>
        <v>2010.8934650756428</v>
      </c>
      <c r="J93" s="55">
        <f t="shared" si="20"/>
        <v>211288.5</v>
      </c>
      <c r="K93" s="51"/>
      <c r="L93" s="55">
        <f t="shared" si="21"/>
        <v>2625.1401023099452</v>
      </c>
      <c r="M93" s="55">
        <f t="shared" si="22"/>
        <v>638.74057947709002</v>
      </c>
      <c r="N93" s="55">
        <f t="shared" si="23"/>
        <v>1986.3995228328552</v>
      </c>
      <c r="O93" s="55">
        <f t="shared" si="16"/>
        <v>208702.9045093501</v>
      </c>
      <c r="T93" s="47"/>
    </row>
    <row r="94" spans="1:20" outlineLevel="1" x14ac:dyDescent="0.25">
      <c r="A94" s="51">
        <v>88</v>
      </c>
      <c r="B94" s="55">
        <f t="shared" si="13"/>
        <v>2577.4847804863984</v>
      </c>
      <c r="C94" s="55">
        <f t="shared" si="12"/>
        <v>111.01865983952449</v>
      </c>
      <c r="D94" s="55">
        <f t="shared" si="17"/>
        <v>2466.4661206468741</v>
      </c>
      <c r="E94" s="55">
        <f t="shared" si="18"/>
        <v>259823.63663836409</v>
      </c>
      <c r="G94" s="55">
        <f t="shared" si="14"/>
        <v>2639.3728259586496</v>
      </c>
      <c r="H94" s="55">
        <f t="shared" si="15"/>
        <v>634.5</v>
      </c>
      <c r="I94" s="55">
        <f t="shared" si="19"/>
        <v>2004.8728259586499</v>
      </c>
      <c r="J94" s="55">
        <f t="shared" si="20"/>
        <v>210654</v>
      </c>
      <c r="K94" s="51"/>
      <c r="L94" s="55">
        <f t="shared" si="21"/>
        <v>2625.1401023099452</v>
      </c>
      <c r="M94" s="55">
        <f t="shared" si="22"/>
        <v>644.80145657466392</v>
      </c>
      <c r="N94" s="55">
        <f t="shared" si="23"/>
        <v>1980.3386457352813</v>
      </c>
      <c r="O94" s="55">
        <f t="shared" si="16"/>
        <v>208058.10305277543</v>
      </c>
      <c r="T94" s="47"/>
    </row>
    <row r="95" spans="1:20" outlineLevel="1" x14ac:dyDescent="0.25">
      <c r="A95" s="51">
        <v>89</v>
      </c>
      <c r="B95" s="55">
        <f t="shared" si="13"/>
        <v>2577.4847804863984</v>
      </c>
      <c r="C95" s="55">
        <f t="shared" si="12"/>
        <v>112.07209291461663</v>
      </c>
      <c r="D95" s="55">
        <f t="shared" si="17"/>
        <v>2465.4126875717816</v>
      </c>
      <c r="E95" s="55">
        <f t="shared" si="18"/>
        <v>259711.56454544948</v>
      </c>
      <c r="G95" s="55">
        <f t="shared" si="14"/>
        <v>2633.3521868416569</v>
      </c>
      <c r="H95" s="55">
        <f t="shared" si="15"/>
        <v>634.5</v>
      </c>
      <c r="I95" s="55">
        <f t="shared" si="19"/>
        <v>1998.8521868416569</v>
      </c>
      <c r="J95" s="55">
        <f t="shared" si="20"/>
        <v>210019.5</v>
      </c>
      <c r="K95" s="51"/>
      <c r="L95" s="55">
        <f t="shared" si="21"/>
        <v>2625.1401023099452</v>
      </c>
      <c r="M95" s="55">
        <f t="shared" si="22"/>
        <v>650.91984408001849</v>
      </c>
      <c r="N95" s="55">
        <f t="shared" si="23"/>
        <v>1974.2202582299267</v>
      </c>
      <c r="O95" s="55">
        <f t="shared" si="16"/>
        <v>207407.18320869541</v>
      </c>
      <c r="T95" s="47"/>
    </row>
    <row r="96" spans="1:20" outlineLevel="1" x14ac:dyDescent="0.25">
      <c r="A96" s="51">
        <v>90</v>
      </c>
      <c r="B96" s="55">
        <f t="shared" si="13"/>
        <v>2577.4847804863989</v>
      </c>
      <c r="C96" s="55">
        <f t="shared" si="12"/>
        <v>113.13552179802879</v>
      </c>
      <c r="D96" s="55">
        <f t="shared" si="17"/>
        <v>2464.3492586883699</v>
      </c>
      <c r="E96" s="55">
        <f t="shared" si="18"/>
        <v>259598.42902365146</v>
      </c>
      <c r="G96" s="55">
        <f t="shared" si="14"/>
        <v>2627.3315477246642</v>
      </c>
      <c r="H96" s="55">
        <f t="shared" si="15"/>
        <v>634.5</v>
      </c>
      <c r="I96" s="55">
        <f t="shared" si="19"/>
        <v>1992.831547724664</v>
      </c>
      <c r="J96" s="55">
        <f t="shared" si="20"/>
        <v>209385</v>
      </c>
      <c r="K96" s="51"/>
      <c r="L96" s="55">
        <f t="shared" si="21"/>
        <v>2625.1401023099452</v>
      </c>
      <c r="M96" s="55">
        <f t="shared" si="22"/>
        <v>657.09628769750475</v>
      </c>
      <c r="N96" s="55">
        <f t="shared" si="23"/>
        <v>1968.0438146124404</v>
      </c>
      <c r="O96" s="55">
        <f t="shared" si="16"/>
        <v>206750.08692099791</v>
      </c>
      <c r="T96" s="47"/>
    </row>
    <row r="97" spans="1:20" outlineLevel="1" x14ac:dyDescent="0.25">
      <c r="A97" s="51">
        <v>91</v>
      </c>
      <c r="B97" s="55">
        <f t="shared" si="13"/>
        <v>2577.4847804863989</v>
      </c>
      <c r="C97" s="55">
        <f t="shared" si="12"/>
        <v>114.20904133791628</v>
      </c>
      <c r="D97" s="55">
        <f t="shared" si="17"/>
        <v>2463.2757391484824</v>
      </c>
      <c r="E97" s="55">
        <f t="shared" si="18"/>
        <v>259484.21998231355</v>
      </c>
      <c r="G97" s="55">
        <f t="shared" si="14"/>
        <v>2621.3109086076711</v>
      </c>
      <c r="H97" s="55">
        <f t="shared" si="15"/>
        <v>634.5</v>
      </c>
      <c r="I97" s="55">
        <f t="shared" si="19"/>
        <v>1986.8109086076711</v>
      </c>
      <c r="J97" s="55">
        <f t="shared" si="20"/>
        <v>208750.5</v>
      </c>
      <c r="K97" s="51"/>
      <c r="L97" s="55">
        <f t="shared" si="21"/>
        <v>2625.1401023099452</v>
      </c>
      <c r="M97" s="55">
        <f t="shared" si="22"/>
        <v>663.33133830954966</v>
      </c>
      <c r="N97" s="55">
        <f t="shared" si="23"/>
        <v>1961.8087640003955</v>
      </c>
      <c r="O97" s="55">
        <f t="shared" si="16"/>
        <v>206086.75558268838</v>
      </c>
      <c r="T97" s="47"/>
    </row>
    <row r="98" spans="1:20" outlineLevel="1" x14ac:dyDescent="0.25">
      <c r="A98" s="51">
        <v>92</v>
      </c>
      <c r="B98" s="55">
        <f t="shared" si="13"/>
        <v>2577.4847804863984</v>
      </c>
      <c r="C98" s="55">
        <f t="shared" si="12"/>
        <v>115.29274728242898</v>
      </c>
      <c r="D98" s="55">
        <f t="shared" si="17"/>
        <v>2462.1920332039695</v>
      </c>
      <c r="E98" s="55">
        <f t="shared" si="18"/>
        <v>259368.92723503112</v>
      </c>
      <c r="G98" s="55">
        <f t="shared" si="14"/>
        <v>2615.2902694906779</v>
      </c>
      <c r="H98" s="55">
        <f t="shared" si="15"/>
        <v>634.5</v>
      </c>
      <c r="I98" s="55">
        <f t="shared" si="19"/>
        <v>1980.7902694906782</v>
      </c>
      <c r="J98" s="55">
        <f t="shared" si="20"/>
        <v>208116</v>
      </c>
      <c r="K98" s="51"/>
      <c r="L98" s="55">
        <f t="shared" si="21"/>
        <v>2625.1401023099452</v>
      </c>
      <c r="M98" s="55">
        <f t="shared" si="22"/>
        <v>669.62555202578869</v>
      </c>
      <c r="N98" s="55">
        <f t="shared" si="23"/>
        <v>1955.5145502841565</v>
      </c>
      <c r="O98" s="55">
        <f t="shared" si="16"/>
        <v>205417.13003066258</v>
      </c>
      <c r="T98" s="47"/>
    </row>
    <row r="99" spans="1:20" outlineLevel="1" x14ac:dyDescent="0.25">
      <c r="A99" s="51">
        <v>93</v>
      </c>
      <c r="B99" s="55">
        <f t="shared" si="13"/>
        <v>2577.4847804863984</v>
      </c>
      <c r="C99" s="55">
        <f t="shared" si="12"/>
        <v>116.38673628825117</v>
      </c>
      <c r="D99" s="55">
        <f t="shared" si="17"/>
        <v>2461.0980441981474</v>
      </c>
      <c r="E99" s="55">
        <f t="shared" si="18"/>
        <v>259252.54049874286</v>
      </c>
      <c r="G99" s="55">
        <f t="shared" si="14"/>
        <v>2609.2696303736852</v>
      </c>
      <c r="H99" s="55">
        <f t="shared" si="15"/>
        <v>634.5</v>
      </c>
      <c r="I99" s="55">
        <f t="shared" si="19"/>
        <v>1974.7696303736852</v>
      </c>
      <c r="J99" s="55">
        <f t="shared" si="20"/>
        <v>207481.5</v>
      </c>
      <c r="K99" s="51"/>
      <c r="L99" s="55">
        <f t="shared" si="21"/>
        <v>2625.1401023099452</v>
      </c>
      <c r="M99" s="55">
        <f t="shared" si="22"/>
        <v>675.97949023266733</v>
      </c>
      <c r="N99" s="55">
        <f t="shared" si="23"/>
        <v>1949.1606120772778</v>
      </c>
      <c r="O99" s="55">
        <f t="shared" si="16"/>
        <v>204741.15054042992</v>
      </c>
      <c r="T99" s="47"/>
    </row>
    <row r="100" spans="1:20" outlineLevel="1" x14ac:dyDescent="0.25">
      <c r="A100" s="51">
        <v>94</v>
      </c>
      <c r="B100" s="55">
        <f t="shared" si="13"/>
        <v>2577.4847804863984</v>
      </c>
      <c r="C100" s="55">
        <f t="shared" si="12"/>
        <v>117.4911059292223</v>
      </c>
      <c r="D100" s="55">
        <f t="shared" si="17"/>
        <v>2459.9936745571763</v>
      </c>
      <c r="E100" s="55">
        <f t="shared" si="18"/>
        <v>259135.04939281364</v>
      </c>
      <c r="G100" s="55">
        <f t="shared" si="14"/>
        <v>2603.2489912566925</v>
      </c>
      <c r="H100" s="55">
        <f t="shared" si="15"/>
        <v>634.5</v>
      </c>
      <c r="I100" s="55">
        <f t="shared" si="19"/>
        <v>1968.7489912566923</v>
      </c>
      <c r="J100" s="55">
        <f t="shared" si="20"/>
        <v>206847</v>
      </c>
      <c r="K100" s="51"/>
      <c r="L100" s="55">
        <f t="shared" si="21"/>
        <v>2625.1401023099452</v>
      </c>
      <c r="M100" s="55">
        <f t="shared" si="22"/>
        <v>682.39371964350994</v>
      </c>
      <c r="N100" s="55">
        <f t="shared" si="23"/>
        <v>1942.7463826664352</v>
      </c>
      <c r="O100" s="55">
        <f t="shared" si="16"/>
        <v>204058.75682078642</v>
      </c>
      <c r="T100" s="47"/>
    </row>
    <row r="101" spans="1:20" outlineLevel="1" x14ac:dyDescent="0.25">
      <c r="A101" s="51">
        <v>95</v>
      </c>
      <c r="B101" s="55">
        <f t="shared" si="13"/>
        <v>2577.4847804863984</v>
      </c>
      <c r="C101" s="55">
        <f t="shared" si="12"/>
        <v>118.60595470503989</v>
      </c>
      <c r="D101" s="55">
        <f t="shared" si="17"/>
        <v>2458.8788257813585</v>
      </c>
      <c r="E101" s="55">
        <f t="shared" si="18"/>
        <v>259016.4434381086</v>
      </c>
      <c r="G101" s="55">
        <f t="shared" si="14"/>
        <v>2597.2283521396994</v>
      </c>
      <c r="H101" s="55">
        <f t="shared" si="15"/>
        <v>634.5</v>
      </c>
      <c r="I101" s="55">
        <f t="shared" si="19"/>
        <v>1962.7283521396992</v>
      </c>
      <c r="J101" s="55">
        <f t="shared" si="20"/>
        <v>206212.5</v>
      </c>
      <c r="K101" s="51"/>
      <c r="L101" s="55">
        <f t="shared" si="21"/>
        <v>2625.1401023099452</v>
      </c>
      <c r="M101" s="55">
        <f t="shared" si="22"/>
        <v>688.86881234906696</v>
      </c>
      <c r="N101" s="55">
        <f t="shared" si="23"/>
        <v>1936.2712899608782</v>
      </c>
      <c r="O101" s="55">
        <f t="shared" si="16"/>
        <v>203369.88800843735</v>
      </c>
      <c r="T101" s="47"/>
    </row>
    <row r="102" spans="1:20" s="41" customFormat="1" x14ac:dyDescent="0.25">
      <c r="A102" s="49">
        <v>96</v>
      </c>
      <c r="B102" s="53">
        <f t="shared" si="13"/>
        <v>2577.4847804863984</v>
      </c>
      <c r="C102" s="53">
        <f t="shared" si="12"/>
        <v>119.73138205004454</v>
      </c>
      <c r="D102" s="53">
        <f t="shared" si="17"/>
        <v>2457.753398436354</v>
      </c>
      <c r="E102" s="53">
        <f t="shared" si="18"/>
        <v>258896.71205605855</v>
      </c>
      <c r="F102" s="44"/>
      <c r="G102" s="53">
        <f t="shared" si="14"/>
        <v>2591.2077130227062</v>
      </c>
      <c r="H102" s="53">
        <f t="shared" si="15"/>
        <v>634.5</v>
      </c>
      <c r="I102" s="53">
        <f t="shared" si="19"/>
        <v>1956.7077130227062</v>
      </c>
      <c r="J102" s="53">
        <f t="shared" si="20"/>
        <v>205578</v>
      </c>
      <c r="K102" s="49"/>
      <c r="L102" s="53">
        <f t="shared" si="21"/>
        <v>2625.1401023099452</v>
      </c>
      <c r="M102" s="53">
        <f t="shared" si="22"/>
        <v>695.4053458685396</v>
      </c>
      <c r="N102" s="53">
        <f t="shared" si="23"/>
        <v>1929.7347564414056</v>
      </c>
      <c r="O102" s="53">
        <f t="shared" si="16"/>
        <v>202674.4826625688</v>
      </c>
      <c r="T102" s="54"/>
    </row>
    <row r="103" spans="1:20" outlineLevel="1" x14ac:dyDescent="0.25">
      <c r="A103" s="51">
        <v>97</v>
      </c>
      <c r="B103" s="55">
        <f t="shared" si="13"/>
        <v>2577.4847804863984</v>
      </c>
      <c r="C103" s="55">
        <f t="shared" si="12"/>
        <v>120.86748834208886</v>
      </c>
      <c r="D103" s="55">
        <f t="shared" si="17"/>
        <v>2456.6172921443094</v>
      </c>
      <c r="E103" s="55">
        <f t="shared" si="18"/>
        <v>258775.84456771647</v>
      </c>
      <c r="G103" s="55">
        <f t="shared" si="14"/>
        <v>2585.1870739057131</v>
      </c>
      <c r="H103" s="55">
        <f t="shared" si="15"/>
        <v>634.5</v>
      </c>
      <c r="I103" s="55">
        <f t="shared" si="19"/>
        <v>1950.6870739057133</v>
      </c>
      <c r="J103" s="55">
        <f t="shared" si="20"/>
        <v>204943.5</v>
      </c>
      <c r="K103" s="51"/>
      <c r="L103" s="55">
        <f>+M103+N103</f>
        <v>2548.6747258451801</v>
      </c>
      <c r="M103" s="55">
        <f>+O102/($C$3-A102)</f>
        <v>625.53852673632343</v>
      </c>
      <c r="N103" s="55">
        <f t="shared" si="23"/>
        <v>1923.1361991088568</v>
      </c>
      <c r="O103" s="55">
        <f t="shared" si="16"/>
        <v>202048.94413583248</v>
      </c>
      <c r="T103" s="47"/>
    </row>
    <row r="104" spans="1:20" outlineLevel="1" x14ac:dyDescent="0.25">
      <c r="A104" s="51">
        <v>98</v>
      </c>
      <c r="B104" s="55">
        <f t="shared" si="13"/>
        <v>2577.4847804863984</v>
      </c>
      <c r="C104" s="55">
        <f t="shared" si="12"/>
        <v>122.01437491149007</v>
      </c>
      <c r="D104" s="55">
        <f t="shared" si="17"/>
        <v>2455.4704055749085</v>
      </c>
      <c r="E104" s="55">
        <f t="shared" si="18"/>
        <v>258653.83019280498</v>
      </c>
      <c r="G104" s="55">
        <f t="shared" si="14"/>
        <v>2579.1664347887204</v>
      </c>
      <c r="H104" s="55">
        <f t="shared" si="15"/>
        <v>634.5</v>
      </c>
      <c r="I104" s="55">
        <f t="shared" si="19"/>
        <v>1944.6664347887204</v>
      </c>
      <c r="J104" s="55">
        <f t="shared" si="20"/>
        <v>204309</v>
      </c>
      <c r="K104" s="51"/>
      <c r="L104" s="55">
        <f t="shared" si="21"/>
        <v>2548.6747258451801</v>
      </c>
      <c r="M104" s="55">
        <f t="shared" si="22"/>
        <v>631.47413228912842</v>
      </c>
      <c r="N104" s="55">
        <f t="shared" si="23"/>
        <v>1917.2005935560517</v>
      </c>
      <c r="O104" s="55">
        <f t="shared" si="16"/>
        <v>201417.47000354336</v>
      </c>
      <c r="T104" s="47"/>
    </row>
    <row r="105" spans="1:20" outlineLevel="1" x14ac:dyDescent="0.25">
      <c r="A105" s="51">
        <v>99</v>
      </c>
      <c r="B105" s="55">
        <f t="shared" si="13"/>
        <v>2577.4847804863984</v>
      </c>
      <c r="C105" s="55">
        <f t="shared" si="12"/>
        <v>123.17214405006777</v>
      </c>
      <c r="D105" s="55">
        <f t="shared" si="17"/>
        <v>2454.3126364363306</v>
      </c>
      <c r="E105" s="55">
        <f t="shared" si="18"/>
        <v>258530.65804875491</v>
      </c>
      <c r="G105" s="55">
        <f t="shared" si="14"/>
        <v>2573.1457956717277</v>
      </c>
      <c r="H105" s="55">
        <f t="shared" si="15"/>
        <v>634.5</v>
      </c>
      <c r="I105" s="55">
        <f t="shared" si="19"/>
        <v>1938.6457956717275</v>
      </c>
      <c r="J105" s="55">
        <f t="shared" si="20"/>
        <v>203674.5</v>
      </c>
      <c r="K105" s="51"/>
      <c r="L105" s="55">
        <f t="shared" si="21"/>
        <v>2548.6747258451801</v>
      </c>
      <c r="M105" s="55">
        <f t="shared" si="22"/>
        <v>637.46605957396537</v>
      </c>
      <c r="N105" s="55">
        <f t="shared" si="23"/>
        <v>1911.2086662712147</v>
      </c>
      <c r="O105" s="55">
        <f t="shared" si="16"/>
        <v>200780.00394396941</v>
      </c>
      <c r="T105" s="47"/>
    </row>
    <row r="106" spans="1:20" outlineLevel="1" x14ac:dyDescent="0.25">
      <c r="A106" s="51">
        <v>100</v>
      </c>
      <c r="B106" s="55">
        <f t="shared" si="13"/>
        <v>2577.4847804863984</v>
      </c>
      <c r="C106" s="55">
        <f t="shared" si="12"/>
        <v>124.3408990202675</v>
      </c>
      <c r="D106" s="55">
        <f t="shared" si="17"/>
        <v>2453.143881466131</v>
      </c>
      <c r="E106" s="55">
        <f t="shared" si="18"/>
        <v>258406.31714973465</v>
      </c>
      <c r="G106" s="55">
        <f t="shared" si="14"/>
        <v>2567.1251565547345</v>
      </c>
      <c r="H106" s="55">
        <f t="shared" si="15"/>
        <v>634.5</v>
      </c>
      <c r="I106" s="55">
        <f t="shared" si="19"/>
        <v>1932.6251565547345</v>
      </c>
      <c r="J106" s="55">
        <f t="shared" si="20"/>
        <v>203040</v>
      </c>
      <c r="K106" s="51"/>
      <c r="L106" s="55">
        <f t="shared" si="21"/>
        <v>2548.6747258451801</v>
      </c>
      <c r="M106" s="55">
        <f t="shared" si="22"/>
        <v>643.51484301608707</v>
      </c>
      <c r="N106" s="55">
        <f t="shared" si="23"/>
        <v>1905.159882829093</v>
      </c>
      <c r="O106" s="55">
        <f t="shared" si="16"/>
        <v>200136.48910095333</v>
      </c>
      <c r="T106" s="47"/>
    </row>
    <row r="107" spans="1:20" outlineLevel="1" x14ac:dyDescent="0.25">
      <c r="A107" s="51">
        <v>101</v>
      </c>
      <c r="B107" s="55">
        <f t="shared" si="13"/>
        <v>2577.4847804863984</v>
      </c>
      <c r="C107" s="55">
        <f t="shared" si="12"/>
        <v>125.5207440643707</v>
      </c>
      <c r="D107" s="55">
        <f t="shared" si="17"/>
        <v>2451.9640364220277</v>
      </c>
      <c r="E107" s="55">
        <f t="shared" si="18"/>
        <v>258280.79640567029</v>
      </c>
      <c r="G107" s="55">
        <f t="shared" si="14"/>
        <v>2561.1045174377414</v>
      </c>
      <c r="H107" s="55">
        <f t="shared" si="15"/>
        <v>634.5</v>
      </c>
      <c r="I107" s="55">
        <f t="shared" si="19"/>
        <v>1926.6045174377416</v>
      </c>
      <c r="J107" s="55">
        <f t="shared" si="20"/>
        <v>202405.5</v>
      </c>
      <c r="K107" s="51"/>
      <c r="L107" s="55">
        <f t="shared" si="21"/>
        <v>2548.6747258451801</v>
      </c>
      <c r="M107" s="55">
        <f t="shared" si="22"/>
        <v>649.6210221117974</v>
      </c>
      <c r="N107" s="55">
        <f t="shared" si="23"/>
        <v>1899.0537037333827</v>
      </c>
      <c r="O107" s="55">
        <f t="shared" si="16"/>
        <v>199486.86807884154</v>
      </c>
      <c r="T107" s="47"/>
    </row>
    <row r="108" spans="1:20" outlineLevel="1" x14ac:dyDescent="0.25">
      <c r="A108" s="51">
        <v>102</v>
      </c>
      <c r="B108" s="55">
        <f t="shared" si="13"/>
        <v>2577.4847804863989</v>
      </c>
      <c r="C108" s="55">
        <f t="shared" si="12"/>
        <v>126.71178441379234</v>
      </c>
      <c r="D108" s="55">
        <f t="shared" si="17"/>
        <v>2450.7729960726065</v>
      </c>
      <c r="E108" s="55">
        <f t="shared" si="18"/>
        <v>258154.08462125651</v>
      </c>
      <c r="G108" s="55">
        <f t="shared" si="14"/>
        <v>2555.0838783207487</v>
      </c>
      <c r="H108" s="55">
        <f t="shared" si="15"/>
        <v>634.5</v>
      </c>
      <c r="I108" s="55">
        <f t="shared" si="19"/>
        <v>1920.5838783207487</v>
      </c>
      <c r="J108" s="55">
        <f t="shared" si="20"/>
        <v>201771</v>
      </c>
      <c r="K108" s="51"/>
      <c r="L108" s="55">
        <f t="shared" si="21"/>
        <v>2548.6747258451801</v>
      </c>
      <c r="M108" s="55">
        <f t="shared" si="22"/>
        <v>655.78514147656847</v>
      </c>
      <c r="N108" s="55">
        <f t="shared" si="23"/>
        <v>1892.8895843686116</v>
      </c>
      <c r="O108" s="55">
        <f t="shared" si="16"/>
        <v>198831.08293736496</v>
      </c>
      <c r="T108" s="47"/>
    </row>
    <row r="109" spans="1:20" outlineLevel="1" x14ac:dyDescent="0.25">
      <c r="A109" s="51">
        <v>103</v>
      </c>
      <c r="B109" s="55">
        <f t="shared" si="13"/>
        <v>2577.4847804863989</v>
      </c>
      <c r="C109" s="55">
        <f t="shared" si="12"/>
        <v>127.91412629846637</v>
      </c>
      <c r="D109" s="55">
        <f t="shared" si="17"/>
        <v>2449.5706541879326</v>
      </c>
      <c r="E109" s="55">
        <f t="shared" si="18"/>
        <v>258026.17049495803</v>
      </c>
      <c r="G109" s="55">
        <f t="shared" si="14"/>
        <v>2549.063239203756</v>
      </c>
      <c r="H109" s="55">
        <f t="shared" si="15"/>
        <v>634.5</v>
      </c>
      <c r="I109" s="55">
        <f t="shared" si="19"/>
        <v>1914.5632392037558</v>
      </c>
      <c r="J109" s="55">
        <f t="shared" si="20"/>
        <v>201136.5</v>
      </c>
      <c r="K109" s="51"/>
      <c r="L109" s="55">
        <f t="shared" si="21"/>
        <v>2548.6747258451801</v>
      </c>
      <c r="M109" s="55">
        <f t="shared" si="22"/>
        <v>662.00775089361582</v>
      </c>
      <c r="N109" s="55">
        <f t="shared" si="23"/>
        <v>1886.6669749515643</v>
      </c>
      <c r="O109" s="55">
        <f t="shared" si="16"/>
        <v>198169.07518647134</v>
      </c>
      <c r="T109" s="47"/>
    </row>
    <row r="110" spans="1:20" outlineLevel="1" x14ac:dyDescent="0.25">
      <c r="A110" s="51">
        <v>104</v>
      </c>
      <c r="B110" s="55">
        <f t="shared" si="13"/>
        <v>2577.4847804863984</v>
      </c>
      <c r="C110" s="55">
        <f t="shared" si="12"/>
        <v>129.12787695632059</v>
      </c>
      <c r="D110" s="55">
        <f t="shared" si="17"/>
        <v>2448.3569035300779</v>
      </c>
      <c r="E110" s="55">
        <f t="shared" si="18"/>
        <v>257897.04261800172</v>
      </c>
      <c r="G110" s="55">
        <f t="shared" si="14"/>
        <v>2543.0426000867628</v>
      </c>
      <c r="H110" s="55">
        <f t="shared" si="15"/>
        <v>634.5</v>
      </c>
      <c r="I110" s="55">
        <f t="shared" si="19"/>
        <v>1908.5426000867628</v>
      </c>
      <c r="J110" s="55">
        <f t="shared" si="20"/>
        <v>200502</v>
      </c>
      <c r="K110" s="51"/>
      <c r="L110" s="55">
        <f t="shared" si="21"/>
        <v>2548.6747258451801</v>
      </c>
      <c r="M110" s="55">
        <f t="shared" si="22"/>
        <v>668.28940536293453</v>
      </c>
      <c r="N110" s="55">
        <f t="shared" si="23"/>
        <v>1880.3853204822456</v>
      </c>
      <c r="O110" s="55">
        <f t="shared" si="16"/>
        <v>197500.7857811084</v>
      </c>
      <c r="T110" s="47"/>
    </row>
    <row r="111" spans="1:20" outlineLevel="1" x14ac:dyDescent="0.25">
      <c r="A111" s="51">
        <v>105</v>
      </c>
      <c r="B111" s="55">
        <f t="shared" si="13"/>
        <v>2577.4847804863989</v>
      </c>
      <c r="C111" s="55">
        <f t="shared" si="12"/>
        <v>130.35314464284144</v>
      </c>
      <c r="D111" s="55">
        <f t="shared" si="17"/>
        <v>2447.1316358435574</v>
      </c>
      <c r="E111" s="55">
        <f t="shared" si="18"/>
        <v>257766.68947335889</v>
      </c>
      <c r="G111" s="55">
        <f t="shared" si="14"/>
        <v>2537.0219609697697</v>
      </c>
      <c r="H111" s="55">
        <f t="shared" si="15"/>
        <v>634.5</v>
      </c>
      <c r="I111" s="55">
        <f t="shared" si="19"/>
        <v>1902.5219609697699</v>
      </c>
      <c r="J111" s="55">
        <f t="shared" si="20"/>
        <v>199867.5</v>
      </c>
      <c r="K111" s="51"/>
      <c r="L111" s="55">
        <f t="shared" si="21"/>
        <v>2548.6747258451801</v>
      </c>
      <c r="M111" s="55">
        <f t="shared" si="22"/>
        <v>674.63066515079913</v>
      </c>
      <c r="N111" s="55">
        <f t="shared" si="23"/>
        <v>1874.044060694381</v>
      </c>
      <c r="O111" s="55">
        <f t="shared" si="16"/>
        <v>196826.1551159576</v>
      </c>
      <c r="T111" s="47"/>
    </row>
    <row r="112" spans="1:20" outlineLevel="1" x14ac:dyDescent="0.25">
      <c r="A112" s="51">
        <v>106</v>
      </c>
      <c r="B112" s="55">
        <f t="shared" si="13"/>
        <v>2577.4847804863989</v>
      </c>
      <c r="C112" s="55">
        <f t="shared" si="12"/>
        <v>131.59003864072909</v>
      </c>
      <c r="D112" s="55">
        <f t="shared" si="17"/>
        <v>2445.8947418456696</v>
      </c>
      <c r="E112" s="55">
        <f t="shared" si="18"/>
        <v>257635.09943471817</v>
      </c>
      <c r="G112" s="55">
        <f t="shared" si="14"/>
        <v>2531.001321852777</v>
      </c>
      <c r="H112" s="55">
        <f t="shared" si="15"/>
        <v>634.5</v>
      </c>
      <c r="I112" s="55">
        <f t="shared" si="19"/>
        <v>1896.501321852777</v>
      </c>
      <c r="J112" s="55">
        <f t="shared" si="20"/>
        <v>199233</v>
      </c>
      <c r="K112" s="51"/>
      <c r="L112" s="55">
        <f t="shared" si="21"/>
        <v>2548.6747258451801</v>
      </c>
      <c r="M112" s="55">
        <f t="shared" si="22"/>
        <v>681.03209583973489</v>
      </c>
      <c r="N112" s="55">
        <f t="shared" si="23"/>
        <v>1867.6426300054452</v>
      </c>
      <c r="O112" s="55">
        <f t="shared" si="16"/>
        <v>196145.12302011787</v>
      </c>
      <c r="T112" s="47"/>
    </row>
    <row r="113" spans="1:20" outlineLevel="1" x14ac:dyDescent="0.25">
      <c r="A113" s="51">
        <v>107</v>
      </c>
      <c r="B113" s="55">
        <f t="shared" si="13"/>
        <v>2577.4847804863994</v>
      </c>
      <c r="C113" s="55">
        <f t="shared" si="12"/>
        <v>132.83866926964475</v>
      </c>
      <c r="D113" s="55">
        <f t="shared" si="17"/>
        <v>2444.6461112167544</v>
      </c>
      <c r="E113" s="55">
        <f t="shared" si="18"/>
        <v>257502.26076544853</v>
      </c>
      <c r="G113" s="55">
        <f t="shared" si="14"/>
        <v>2524.9806827357843</v>
      </c>
      <c r="H113" s="55">
        <f t="shared" si="15"/>
        <v>634.5</v>
      </c>
      <c r="I113" s="55">
        <f t="shared" si="19"/>
        <v>1890.4806827357841</v>
      </c>
      <c r="J113" s="55">
        <f t="shared" si="20"/>
        <v>198598.5</v>
      </c>
      <c r="K113" s="51"/>
      <c r="L113" s="55">
        <f t="shared" si="21"/>
        <v>2548.6747258451801</v>
      </c>
      <c r="M113" s="55">
        <f t="shared" si="22"/>
        <v>687.4942683789634</v>
      </c>
      <c r="N113" s="55">
        <f t="shared" si="23"/>
        <v>1861.1804574662167</v>
      </c>
      <c r="O113" s="55">
        <f t="shared" si="16"/>
        <v>195457.6287517389</v>
      </c>
      <c r="T113" s="47"/>
    </row>
    <row r="114" spans="1:20" s="41" customFormat="1" x14ac:dyDescent="0.25">
      <c r="A114" s="49">
        <v>108</v>
      </c>
      <c r="B114" s="53">
        <f t="shared" si="13"/>
        <v>2577.4847804863989</v>
      </c>
      <c r="C114" s="53">
        <f t="shared" si="12"/>
        <v>134.09914789605003</v>
      </c>
      <c r="D114" s="53">
        <f t="shared" si="17"/>
        <v>2443.3856325903489</v>
      </c>
      <c r="E114" s="53">
        <f t="shared" si="18"/>
        <v>257368.16161755248</v>
      </c>
      <c r="F114" s="44"/>
      <c r="G114" s="53">
        <f t="shared" si="14"/>
        <v>2518.9600436187911</v>
      </c>
      <c r="H114" s="53">
        <f t="shared" si="15"/>
        <v>634.5</v>
      </c>
      <c r="I114" s="53">
        <f t="shared" si="19"/>
        <v>1884.4600436187909</v>
      </c>
      <c r="J114" s="53">
        <f>+J113-H114</f>
        <v>197964</v>
      </c>
      <c r="K114" s="49"/>
      <c r="L114" s="53">
        <f t="shared" si="21"/>
        <v>2548.6747258451801</v>
      </c>
      <c r="M114" s="53">
        <f t="shared" si="22"/>
        <v>694.01775913532401</v>
      </c>
      <c r="N114" s="53">
        <f t="shared" si="23"/>
        <v>1854.6569667098561</v>
      </c>
      <c r="O114" s="53">
        <f t="shared" si="16"/>
        <v>194763.61099260359</v>
      </c>
      <c r="T114" s="54"/>
    </row>
    <row r="115" spans="1:20" outlineLevel="1" x14ac:dyDescent="0.25">
      <c r="A115" s="51">
        <v>109</v>
      </c>
      <c r="B115" s="55">
        <f t="shared" si="13"/>
        <v>2577.4847804863994</v>
      </c>
      <c r="C115" s="55">
        <f t="shared" si="12"/>
        <v>135.37158694313965</v>
      </c>
      <c r="D115" s="55">
        <f t="shared" si="17"/>
        <v>2442.1131935432595</v>
      </c>
      <c r="E115" s="55">
        <f t="shared" si="18"/>
        <v>257232.79003060935</v>
      </c>
      <c r="G115" s="55">
        <f t="shared" si="14"/>
        <v>2512.939404501798</v>
      </c>
      <c r="H115" s="55">
        <f t="shared" si="15"/>
        <v>634.5</v>
      </c>
      <c r="I115" s="55">
        <f t="shared" si="19"/>
        <v>1878.439404501798</v>
      </c>
      <c r="J115" s="55">
        <f t="shared" si="20"/>
        <v>197329.5</v>
      </c>
      <c r="K115" s="51"/>
      <c r="L115" s="55">
        <f>+M115+N115</f>
        <v>2472.3139188255091</v>
      </c>
      <c r="M115" s="55">
        <f>+O114/($C$3-A114)</f>
        <v>624.24234292501149</v>
      </c>
      <c r="N115" s="55">
        <f t="shared" si="23"/>
        <v>1848.0715759004977</v>
      </c>
      <c r="O115" s="55">
        <f t="shared" si="16"/>
        <v>194139.36864967857</v>
      </c>
      <c r="T115" s="47"/>
    </row>
    <row r="116" spans="1:20" outlineLevel="1" x14ac:dyDescent="0.25">
      <c r="A116" s="51">
        <v>110</v>
      </c>
      <c r="B116" s="55">
        <f t="shared" si="13"/>
        <v>2577.4847804863989</v>
      </c>
      <c r="C116" s="55">
        <f t="shared" si="12"/>
        <v>136.65609990086901</v>
      </c>
      <c r="D116" s="55">
        <f t="shared" si="17"/>
        <v>2440.82868058553</v>
      </c>
      <c r="E116" s="55">
        <f t="shared" si="18"/>
        <v>257096.13393070849</v>
      </c>
      <c r="G116" s="55">
        <f t="shared" si="14"/>
        <v>2506.9187653848048</v>
      </c>
      <c r="H116" s="55">
        <f t="shared" si="15"/>
        <v>634.5</v>
      </c>
      <c r="I116" s="55">
        <f t="shared" si="19"/>
        <v>1872.4187653848051</v>
      </c>
      <c r="J116" s="55">
        <f t="shared" si="20"/>
        <v>196695</v>
      </c>
      <c r="K116" s="51"/>
      <c r="L116" s="55">
        <f t="shared" si="21"/>
        <v>2472.3139188255091</v>
      </c>
      <c r="M116" s="55">
        <f t="shared" si="22"/>
        <v>630.16564925802572</v>
      </c>
      <c r="N116" s="55">
        <f t="shared" si="23"/>
        <v>1842.1482695674833</v>
      </c>
      <c r="O116" s="55">
        <f t="shared" si="16"/>
        <v>193509.20300042053</v>
      </c>
      <c r="T116" s="47"/>
    </row>
    <row r="117" spans="1:20" outlineLevel="1" x14ac:dyDescent="0.25">
      <c r="A117" s="51">
        <v>111</v>
      </c>
      <c r="B117" s="55">
        <f t="shared" si="13"/>
        <v>2577.4847804863989</v>
      </c>
      <c r="C117" s="55">
        <f t="shared" si="12"/>
        <v>137.95280133607602</v>
      </c>
      <c r="D117" s="55">
        <f t="shared" si="17"/>
        <v>2439.531979150323</v>
      </c>
      <c r="E117" s="55">
        <f t="shared" si="18"/>
        <v>256958.18112937242</v>
      </c>
      <c r="G117" s="55">
        <f t="shared" si="14"/>
        <v>2500.8981262678121</v>
      </c>
      <c r="H117" s="55">
        <f t="shared" si="15"/>
        <v>634.5</v>
      </c>
      <c r="I117" s="55">
        <f t="shared" si="19"/>
        <v>1866.3981262678121</v>
      </c>
      <c r="J117" s="55">
        <f t="shared" si="20"/>
        <v>196060.5</v>
      </c>
      <c r="K117" s="51"/>
      <c r="L117" s="55">
        <f t="shared" si="21"/>
        <v>2472.3139188255091</v>
      </c>
      <c r="M117" s="55">
        <f t="shared" si="22"/>
        <v>636.14516061832251</v>
      </c>
      <c r="N117" s="55">
        <f t="shared" si="23"/>
        <v>1836.1687582071866</v>
      </c>
      <c r="O117" s="55">
        <f t="shared" si="16"/>
        <v>192873.0578398022</v>
      </c>
      <c r="T117" s="47"/>
    </row>
    <row r="118" spans="1:20" outlineLevel="1" x14ac:dyDescent="0.25">
      <c r="A118" s="51">
        <v>112</v>
      </c>
      <c r="B118" s="55">
        <f t="shared" si="13"/>
        <v>2577.4847804863994</v>
      </c>
      <c r="C118" s="55">
        <f t="shared" si="12"/>
        <v>139.26180690269973</v>
      </c>
      <c r="D118" s="55">
        <f t="shared" si="17"/>
        <v>2438.2229735836995</v>
      </c>
      <c r="E118" s="55">
        <f t="shared" si="18"/>
        <v>256818.91932246971</v>
      </c>
      <c r="G118" s="55">
        <f t="shared" si="14"/>
        <v>2494.8774871508194</v>
      </c>
      <c r="H118" s="55">
        <f t="shared" si="15"/>
        <v>634.5</v>
      </c>
      <c r="I118" s="55">
        <f t="shared" si="19"/>
        <v>1860.3774871508192</v>
      </c>
      <c r="J118" s="55">
        <f t="shared" si="20"/>
        <v>195426</v>
      </c>
      <c r="K118" s="51"/>
      <c r="L118" s="55">
        <f t="shared" si="21"/>
        <v>2472.3139188255091</v>
      </c>
      <c r="M118" s="55">
        <f t="shared" si="22"/>
        <v>642.18141032376684</v>
      </c>
      <c r="N118" s="55">
        <f t="shared" si="23"/>
        <v>1830.1325085017422</v>
      </c>
      <c r="O118" s="55">
        <f t="shared" si="16"/>
        <v>192230.87642947843</v>
      </c>
      <c r="T118" s="47"/>
    </row>
    <row r="119" spans="1:20" outlineLevel="1" x14ac:dyDescent="0.25">
      <c r="A119" s="51">
        <v>113</v>
      </c>
      <c r="B119" s="55">
        <f t="shared" si="13"/>
        <v>2577.4847804863989</v>
      </c>
      <c r="C119" s="55">
        <f t="shared" si="12"/>
        <v>140.58323335209531</v>
      </c>
      <c r="D119" s="55">
        <f t="shared" si="17"/>
        <v>2436.9015471343037</v>
      </c>
      <c r="E119" s="55">
        <f t="shared" si="18"/>
        <v>256678.33608911763</v>
      </c>
      <c r="G119" s="55">
        <f t="shared" si="14"/>
        <v>2488.8568480338263</v>
      </c>
      <c r="H119" s="55">
        <f t="shared" si="15"/>
        <v>634.5</v>
      </c>
      <c r="I119" s="55">
        <f t="shared" si="19"/>
        <v>1854.3568480338263</v>
      </c>
      <c r="J119" s="55">
        <f t="shared" si="20"/>
        <v>194791.5</v>
      </c>
      <c r="K119" s="51"/>
      <c r="L119" s="55">
        <f t="shared" si="21"/>
        <v>2472.3139188255091</v>
      </c>
      <c r="M119" s="55">
        <f t="shared" si="22"/>
        <v>648.27493675276764</v>
      </c>
      <c r="N119" s="55">
        <f t="shared" si="23"/>
        <v>1824.0389820727414</v>
      </c>
      <c r="O119" s="55">
        <f t="shared" si="16"/>
        <v>191582.60149272566</v>
      </c>
      <c r="T119" s="47"/>
    </row>
    <row r="120" spans="1:20" outlineLevel="1" x14ac:dyDescent="0.25">
      <c r="A120" s="51">
        <v>114</v>
      </c>
      <c r="B120" s="55">
        <f t="shared" si="13"/>
        <v>2577.4847804863994</v>
      </c>
      <c r="C120" s="55">
        <f t="shared" si="12"/>
        <v>141.91719854344751</v>
      </c>
      <c r="D120" s="55">
        <f t="shared" si="17"/>
        <v>2435.5675819429516</v>
      </c>
      <c r="E120" s="55">
        <f t="shared" si="18"/>
        <v>256536.41889057419</v>
      </c>
      <c r="G120" s="55">
        <f t="shared" si="14"/>
        <v>2482.8362089168331</v>
      </c>
      <c r="H120" s="55">
        <f t="shared" si="15"/>
        <v>634.5</v>
      </c>
      <c r="I120" s="55">
        <f t="shared" si="19"/>
        <v>1848.3362089168334</v>
      </c>
      <c r="J120" s="55">
        <f t="shared" si="20"/>
        <v>194157</v>
      </c>
      <c r="K120" s="51"/>
      <c r="L120" s="55">
        <f t="shared" si="21"/>
        <v>2472.3139188255091</v>
      </c>
      <c r="M120" s="55">
        <f t="shared" si="22"/>
        <v>654.42628339229464</v>
      </c>
      <c r="N120" s="55">
        <f t="shared" si="23"/>
        <v>1817.8876354332144</v>
      </c>
      <c r="O120" s="55">
        <f t="shared" si="16"/>
        <v>190928.17520933336</v>
      </c>
      <c r="T120" s="47"/>
    </row>
    <row r="121" spans="1:20" outlineLevel="1" x14ac:dyDescent="0.25">
      <c r="A121" s="51">
        <v>115</v>
      </c>
      <c r="B121" s="55">
        <f t="shared" si="13"/>
        <v>2577.4847804863994</v>
      </c>
      <c r="C121" s="55">
        <f t="shared" si="12"/>
        <v>143.26382145428244</v>
      </c>
      <c r="D121" s="55">
        <f t="shared" si="17"/>
        <v>2434.2209590321168</v>
      </c>
      <c r="E121" s="55">
        <f t="shared" si="18"/>
        <v>256393.15506911991</v>
      </c>
      <c r="G121" s="55">
        <f t="shared" si="14"/>
        <v>2476.8155697998404</v>
      </c>
      <c r="H121" s="55">
        <f t="shared" si="15"/>
        <v>634.5</v>
      </c>
      <c r="I121" s="55">
        <f t="shared" si="19"/>
        <v>1842.3155697998404</v>
      </c>
      <c r="J121" s="55">
        <f t="shared" si="20"/>
        <v>193522.5</v>
      </c>
      <c r="K121" s="51"/>
      <c r="L121" s="55">
        <f t="shared" si="21"/>
        <v>2472.3139188255091</v>
      </c>
      <c r="M121" s="55">
        <f t="shared" si="22"/>
        <v>660.63599888635281</v>
      </c>
      <c r="N121" s="55">
        <f t="shared" si="23"/>
        <v>1811.6779199391563</v>
      </c>
      <c r="O121" s="55">
        <f t="shared" si="16"/>
        <v>190267.53921044702</v>
      </c>
      <c r="T121" s="47"/>
    </row>
    <row r="122" spans="1:20" outlineLevel="1" x14ac:dyDescent="0.25">
      <c r="A122" s="51">
        <v>116</v>
      </c>
      <c r="B122" s="55">
        <f t="shared" si="13"/>
        <v>2577.4847804863994</v>
      </c>
      <c r="C122" s="55">
        <f t="shared" si="12"/>
        <v>144.62322219107921</v>
      </c>
      <c r="D122" s="55">
        <f t="shared" si="17"/>
        <v>2432.8615582953203</v>
      </c>
      <c r="E122" s="55">
        <f t="shared" si="18"/>
        <v>256248.53184692882</v>
      </c>
      <c r="G122" s="55">
        <f t="shared" si="14"/>
        <v>2470.7949306828477</v>
      </c>
      <c r="H122" s="55">
        <f t="shared" si="15"/>
        <v>634.5</v>
      </c>
      <c r="I122" s="55">
        <f t="shared" si="19"/>
        <v>1836.2949306828475</v>
      </c>
      <c r="J122" s="55">
        <f t="shared" si="20"/>
        <v>192888</v>
      </c>
      <c r="K122" s="51"/>
      <c r="L122" s="55">
        <f t="shared" si="21"/>
        <v>2472.3139188255091</v>
      </c>
      <c r="M122" s="55">
        <f t="shared" si="22"/>
        <v>666.90463708491666</v>
      </c>
      <c r="N122" s="55">
        <f t="shared" si="23"/>
        <v>1805.4092817405924</v>
      </c>
      <c r="O122" s="55">
        <f t="shared" si="16"/>
        <v>189600.6345733621</v>
      </c>
      <c r="T122" s="47"/>
    </row>
    <row r="123" spans="1:20" outlineLevel="1" x14ac:dyDescent="0.25">
      <c r="A123" s="51">
        <v>117</v>
      </c>
      <c r="B123" s="55">
        <f t="shared" si="13"/>
        <v>2577.4847804863994</v>
      </c>
      <c r="C123" s="55">
        <f t="shared" si="12"/>
        <v>145.99552199998254</v>
      </c>
      <c r="D123" s="55">
        <f t="shared" si="17"/>
        <v>2431.4892584864169</v>
      </c>
      <c r="E123" s="55">
        <f t="shared" si="18"/>
        <v>256102.53632492883</v>
      </c>
      <c r="G123" s="55">
        <f t="shared" si="14"/>
        <v>2464.7742915658546</v>
      </c>
      <c r="H123" s="55">
        <f t="shared" si="15"/>
        <v>634.5</v>
      </c>
      <c r="I123" s="55">
        <f t="shared" si="19"/>
        <v>1830.2742915658546</v>
      </c>
      <c r="J123" s="55">
        <f t="shared" si="20"/>
        <v>192253.5</v>
      </c>
      <c r="K123" s="51"/>
      <c r="L123" s="55">
        <f t="shared" si="21"/>
        <v>2472.3139188255091</v>
      </c>
      <c r="M123" s="55">
        <f t="shared" si="22"/>
        <v>673.23275709332893</v>
      </c>
      <c r="N123" s="55">
        <f t="shared" si="23"/>
        <v>1799.0811617321801</v>
      </c>
      <c r="O123" s="55">
        <f t="shared" si="16"/>
        <v>188927.40181626877</v>
      </c>
      <c r="T123" s="47"/>
    </row>
    <row r="124" spans="1:20" outlineLevel="1" x14ac:dyDescent="0.25">
      <c r="A124" s="51">
        <v>118</v>
      </c>
      <c r="B124" s="55">
        <f t="shared" si="13"/>
        <v>2577.4847804863994</v>
      </c>
      <c r="C124" s="55">
        <f t="shared" si="12"/>
        <v>147.38084327761672</v>
      </c>
      <c r="D124" s="55">
        <f t="shared" si="17"/>
        <v>2430.1039372087826</v>
      </c>
      <c r="E124" s="55">
        <f t="shared" si="18"/>
        <v>255955.15548165122</v>
      </c>
      <c r="G124" s="55">
        <f t="shared" si="14"/>
        <v>2458.7536524488614</v>
      </c>
      <c r="H124" s="55">
        <f t="shared" si="15"/>
        <v>634.5</v>
      </c>
      <c r="I124" s="55">
        <f t="shared" si="19"/>
        <v>1824.2536524488617</v>
      </c>
      <c r="J124" s="55">
        <f t="shared" si="20"/>
        <v>191619</v>
      </c>
      <c r="K124" s="51"/>
      <c r="L124" s="55">
        <f t="shared" si="21"/>
        <v>2472.3139188255091</v>
      </c>
      <c r="M124" s="55">
        <f t="shared" si="22"/>
        <v>679.62092332216594</v>
      </c>
      <c r="N124" s="55">
        <f t="shared" si="23"/>
        <v>1792.6929955033431</v>
      </c>
      <c r="O124" s="55">
        <f t="shared" si="16"/>
        <v>188247.78089294661</v>
      </c>
      <c r="T124" s="47"/>
    </row>
    <row r="125" spans="1:20" outlineLevel="1" x14ac:dyDescent="0.25">
      <c r="A125" s="51">
        <v>119</v>
      </c>
      <c r="B125" s="55">
        <f t="shared" si="13"/>
        <v>2577.4847804863989</v>
      </c>
      <c r="C125" s="55">
        <f t="shared" si="12"/>
        <v>148.77930958200224</v>
      </c>
      <c r="D125" s="55">
        <f t="shared" si="17"/>
        <v>2428.7054709043969</v>
      </c>
      <c r="E125" s="55">
        <f t="shared" si="18"/>
        <v>255806.37617206923</v>
      </c>
      <c r="G125" s="55">
        <f t="shared" si="14"/>
        <v>2452.7330133318687</v>
      </c>
      <c r="H125" s="55">
        <f t="shared" si="15"/>
        <v>634.5</v>
      </c>
      <c r="I125" s="55">
        <f t="shared" si="19"/>
        <v>1818.2330133318687</v>
      </c>
      <c r="J125" s="55">
        <f t="shared" si="20"/>
        <v>190984.5</v>
      </c>
      <c r="K125" s="51"/>
      <c r="L125" s="55">
        <f t="shared" si="21"/>
        <v>2472.3139188255091</v>
      </c>
      <c r="M125" s="55">
        <f t="shared" si="22"/>
        <v>686.06970553757992</v>
      </c>
      <c r="N125" s="55">
        <f t="shared" si="23"/>
        <v>1786.2442132879291</v>
      </c>
      <c r="O125" s="55">
        <f t="shared" si="16"/>
        <v>187561.71118740903</v>
      </c>
      <c r="T125" s="47"/>
    </row>
    <row r="126" spans="1:20" s="41" customFormat="1" x14ac:dyDescent="0.25">
      <c r="A126" s="49">
        <v>120</v>
      </c>
      <c r="B126" s="53">
        <f t="shared" si="13"/>
        <v>2577.4847804863994</v>
      </c>
      <c r="C126" s="53">
        <f t="shared" si="12"/>
        <v>150.1910456435761</v>
      </c>
      <c r="D126" s="53">
        <f t="shared" si="17"/>
        <v>2427.2937348428231</v>
      </c>
      <c r="E126" s="53">
        <f t="shared" si="18"/>
        <v>255656.18512642564</v>
      </c>
      <c r="F126" s="44"/>
      <c r="G126" s="53">
        <f t="shared" si="14"/>
        <v>2446.712374214876</v>
      </c>
      <c r="H126" s="53">
        <f t="shared" si="15"/>
        <v>634.5</v>
      </c>
      <c r="I126" s="53">
        <f t="shared" si="19"/>
        <v>1812.2123742148758</v>
      </c>
      <c r="J126" s="53">
        <f t="shared" si="20"/>
        <v>190350</v>
      </c>
      <c r="K126" s="49"/>
      <c r="L126" s="53">
        <f t="shared" si="21"/>
        <v>2472.3139188255091</v>
      </c>
      <c r="M126" s="53">
        <f t="shared" si="22"/>
        <v>692.57967891211638</v>
      </c>
      <c r="N126" s="53">
        <f t="shared" si="23"/>
        <v>1779.7342399133927</v>
      </c>
      <c r="O126" s="53">
        <f t="shared" si="16"/>
        <v>186869.13150849691</v>
      </c>
      <c r="T126" s="54"/>
    </row>
    <row r="127" spans="1:20" s="41" customFormat="1" outlineLevel="1" x14ac:dyDescent="0.25">
      <c r="A127" s="51">
        <v>121</v>
      </c>
      <c r="B127" s="55">
        <f t="shared" ref="B127:B186" si="24">+D127+C127</f>
        <v>2577.4847804863994</v>
      </c>
      <c r="C127" s="55">
        <f t="shared" si="12"/>
        <v>151.6161773763165</v>
      </c>
      <c r="D127" s="55">
        <f t="shared" ref="D127:D186" si="25">+E126*$C$2</f>
        <v>2425.8686031100829</v>
      </c>
      <c r="E127" s="55">
        <f t="shared" ref="E127:E186" si="26">+E126-C127</f>
        <v>255504.56894904931</v>
      </c>
      <c r="F127" s="44"/>
      <c r="G127" s="55">
        <f t="shared" ref="G127:G186" si="27">+I127+H127</f>
        <v>2440.6917350978829</v>
      </c>
      <c r="H127" s="55">
        <f t="shared" si="15"/>
        <v>634.5</v>
      </c>
      <c r="I127" s="55">
        <f t="shared" ref="I127:I186" si="28">+J126*$C$2</f>
        <v>1806.1917350978827</v>
      </c>
      <c r="J127" s="55">
        <f t="shared" ref="J127:J186" si="29">+J126-H127</f>
        <v>189715.5</v>
      </c>
      <c r="K127" s="49"/>
      <c r="L127" s="55">
        <f>+M127+N127</f>
        <v>2396.0595997778182</v>
      </c>
      <c r="M127" s="55">
        <f>IF(O126&lt;0,0,+O126/($C$3-A126))</f>
        <v>622.89710502832304</v>
      </c>
      <c r="N127" s="55">
        <f t="shared" si="23"/>
        <v>1773.1624947494954</v>
      </c>
      <c r="O127" s="55">
        <f t="shared" si="16"/>
        <v>186246.23440346858</v>
      </c>
      <c r="T127" s="54"/>
    </row>
    <row r="128" spans="1:20" s="41" customFormat="1" outlineLevel="1" x14ac:dyDescent="0.25">
      <c r="A128" s="51">
        <v>122</v>
      </c>
      <c r="B128" s="55">
        <f t="shared" si="24"/>
        <v>2577.4847804863989</v>
      </c>
      <c r="C128" s="55">
        <f t="shared" si="12"/>
        <v>153.05483188897344</v>
      </c>
      <c r="D128" s="55">
        <f t="shared" si="25"/>
        <v>2424.4299485974257</v>
      </c>
      <c r="E128" s="55">
        <f t="shared" si="26"/>
        <v>255351.51411716035</v>
      </c>
      <c r="F128" s="44"/>
      <c r="G128" s="55">
        <f t="shared" si="27"/>
        <v>2434.6710959808897</v>
      </c>
      <c r="H128" s="55">
        <f t="shared" si="15"/>
        <v>634.5</v>
      </c>
      <c r="I128" s="55">
        <f t="shared" si="28"/>
        <v>1800.1710959808897</v>
      </c>
      <c r="J128" s="55">
        <f t="shared" si="29"/>
        <v>189081</v>
      </c>
      <c r="K128" s="49"/>
      <c r="L128" s="55">
        <f t="shared" si="21"/>
        <v>2396.0595997778182</v>
      </c>
      <c r="M128" s="55">
        <f t="shared" si="22"/>
        <v>628.80764667748781</v>
      </c>
      <c r="N128" s="55">
        <f t="shared" si="23"/>
        <v>1767.2519531003304</v>
      </c>
      <c r="O128" s="55">
        <f t="shared" si="16"/>
        <v>185617.4267567911</v>
      </c>
      <c r="T128" s="54"/>
    </row>
    <row r="129" spans="1:20" s="41" customFormat="1" outlineLevel="1" x14ac:dyDescent="0.25">
      <c r="A129" s="51">
        <v>123</v>
      </c>
      <c r="B129" s="55">
        <f t="shared" si="24"/>
        <v>2577.4847804863994</v>
      </c>
      <c r="C129" s="55">
        <f t="shared" si="12"/>
        <v>154.50713749640533</v>
      </c>
      <c r="D129" s="55">
        <f t="shared" si="25"/>
        <v>2422.9776429899939</v>
      </c>
      <c r="E129" s="55">
        <f t="shared" si="26"/>
        <v>255197.00697966394</v>
      </c>
      <c r="F129" s="44"/>
      <c r="G129" s="55">
        <f t="shared" si="27"/>
        <v>2428.6504568638966</v>
      </c>
      <c r="H129" s="55">
        <f t="shared" si="15"/>
        <v>634.5</v>
      </c>
      <c r="I129" s="55">
        <f t="shared" si="28"/>
        <v>1794.1504568638968</v>
      </c>
      <c r="J129" s="55">
        <f t="shared" si="29"/>
        <v>188446.5</v>
      </c>
      <c r="K129" s="49"/>
      <c r="L129" s="55">
        <f t="shared" si="21"/>
        <v>2396.0595997778182</v>
      </c>
      <c r="M129" s="55">
        <f t="shared" si="22"/>
        <v>634.77427223249288</v>
      </c>
      <c r="N129" s="55">
        <f t="shared" si="23"/>
        <v>1761.2853275453253</v>
      </c>
      <c r="O129" s="55">
        <f t="shared" si="16"/>
        <v>184982.65248455861</v>
      </c>
      <c r="T129" s="54"/>
    </row>
    <row r="130" spans="1:20" s="41" customFormat="1" outlineLevel="1" x14ac:dyDescent="0.25">
      <c r="A130" s="51">
        <v>124</v>
      </c>
      <c r="B130" s="55">
        <f t="shared" si="24"/>
        <v>2577.4847804863994</v>
      </c>
      <c r="C130" s="55">
        <f t="shared" si="12"/>
        <v>155.97322373102384</v>
      </c>
      <c r="D130" s="55">
        <f t="shared" si="25"/>
        <v>2421.5115567553753</v>
      </c>
      <c r="E130" s="55">
        <f t="shared" si="26"/>
        <v>255041.03375593291</v>
      </c>
      <c r="F130" s="44"/>
      <c r="G130" s="55">
        <f t="shared" si="27"/>
        <v>2422.6298177469039</v>
      </c>
      <c r="H130" s="55">
        <f t="shared" si="15"/>
        <v>634.5</v>
      </c>
      <c r="I130" s="55">
        <f t="shared" si="28"/>
        <v>1788.1298177469039</v>
      </c>
      <c r="J130" s="55">
        <f t="shared" si="29"/>
        <v>187812</v>
      </c>
      <c r="K130" s="49"/>
      <c r="L130" s="55">
        <f t="shared" si="21"/>
        <v>2396.0595997778182</v>
      </c>
      <c r="M130" s="55">
        <f t="shared" si="22"/>
        <v>640.79751386190765</v>
      </c>
      <c r="N130" s="55">
        <f t="shared" si="23"/>
        <v>1755.2620859159106</v>
      </c>
      <c r="O130" s="55">
        <f t="shared" si="16"/>
        <v>184341.8549706967</v>
      </c>
      <c r="T130" s="54"/>
    </row>
    <row r="131" spans="1:20" s="41" customFormat="1" outlineLevel="1" x14ac:dyDescent="0.25">
      <c r="A131" s="51">
        <v>125</v>
      </c>
      <c r="B131" s="55">
        <f t="shared" si="24"/>
        <v>2577.4847804863994</v>
      </c>
      <c r="C131" s="55">
        <f t="shared" si="12"/>
        <v>157.45322135434691</v>
      </c>
      <c r="D131" s="55">
        <f t="shared" si="25"/>
        <v>2420.0315591320523</v>
      </c>
      <c r="E131" s="55">
        <f t="shared" si="26"/>
        <v>254883.58053457856</v>
      </c>
      <c r="F131" s="44"/>
      <c r="G131" s="55">
        <f t="shared" si="27"/>
        <v>2416.6091786299112</v>
      </c>
      <c r="H131" s="55">
        <f t="shared" si="15"/>
        <v>634.5</v>
      </c>
      <c r="I131" s="55">
        <f t="shared" si="28"/>
        <v>1782.109178629911</v>
      </c>
      <c r="J131" s="55">
        <f t="shared" si="29"/>
        <v>187177.5</v>
      </c>
      <c r="K131" s="49"/>
      <c r="L131" s="55">
        <f t="shared" si="21"/>
        <v>2396.0595997778182</v>
      </c>
      <c r="M131" s="55">
        <f t="shared" si="22"/>
        <v>646.87790878393889</v>
      </c>
      <c r="N131" s="55">
        <f t="shared" si="23"/>
        <v>1749.1816909938793</v>
      </c>
      <c r="O131" s="55">
        <f t="shared" si="16"/>
        <v>183694.97706191277</v>
      </c>
      <c r="T131" s="54"/>
    </row>
    <row r="132" spans="1:20" s="41" customFormat="1" outlineLevel="1" x14ac:dyDescent="0.25">
      <c r="A132" s="51">
        <v>126</v>
      </c>
      <c r="B132" s="55">
        <f t="shared" si="24"/>
        <v>2577.4847804863994</v>
      </c>
      <c r="C132" s="55">
        <f t="shared" si="12"/>
        <v>158.94726236866137</v>
      </c>
      <c r="D132" s="55">
        <f t="shared" si="25"/>
        <v>2418.5375181177378</v>
      </c>
      <c r="E132" s="55">
        <f t="shared" si="26"/>
        <v>254724.6332722099</v>
      </c>
      <c r="F132" s="44"/>
      <c r="G132" s="55">
        <f t="shared" si="27"/>
        <v>2410.588539512918</v>
      </c>
      <c r="H132" s="55">
        <f t="shared" si="15"/>
        <v>634.5</v>
      </c>
      <c r="I132" s="55">
        <f t="shared" si="28"/>
        <v>1776.088539512918</v>
      </c>
      <c r="J132" s="55">
        <f t="shared" si="29"/>
        <v>186543</v>
      </c>
      <c r="K132" s="49"/>
      <c r="L132" s="55">
        <f t="shared" si="21"/>
        <v>2396.0595997778182</v>
      </c>
      <c r="M132" s="55">
        <f t="shared" si="22"/>
        <v>653.01599931434566</v>
      </c>
      <c r="N132" s="55">
        <f t="shared" si="23"/>
        <v>1743.0436004634726</v>
      </c>
      <c r="O132" s="55">
        <f t="shared" si="16"/>
        <v>183041.96106259842</v>
      </c>
      <c r="T132" s="54"/>
    </row>
    <row r="133" spans="1:20" s="41" customFormat="1" outlineLevel="1" x14ac:dyDescent="0.25">
      <c r="A133" s="51">
        <v>127</v>
      </c>
      <c r="B133" s="55">
        <f t="shared" si="24"/>
        <v>2577.4847804863994</v>
      </c>
      <c r="C133" s="55">
        <f t="shared" si="12"/>
        <v>160.45548002879644</v>
      </c>
      <c r="D133" s="55">
        <f t="shared" si="25"/>
        <v>2417.0293004576029</v>
      </c>
      <c r="E133" s="55">
        <f t="shared" si="26"/>
        <v>254564.17779218112</v>
      </c>
      <c r="F133" s="44"/>
      <c r="G133" s="55">
        <f t="shared" si="27"/>
        <v>2404.5679003959249</v>
      </c>
      <c r="H133" s="55">
        <f t="shared" si="15"/>
        <v>634.5</v>
      </c>
      <c r="I133" s="55">
        <f t="shared" si="28"/>
        <v>1770.0679003959251</v>
      </c>
      <c r="J133" s="55">
        <f t="shared" si="29"/>
        <v>185908.5</v>
      </c>
      <c r="K133" s="49"/>
      <c r="L133" s="55">
        <f t="shared" si="21"/>
        <v>2396.0595997778182</v>
      </c>
      <c r="M133" s="55">
        <f t="shared" si="22"/>
        <v>659.21233291480939</v>
      </c>
      <c r="N133" s="55">
        <f t="shared" si="23"/>
        <v>1736.8472668630088</v>
      </c>
      <c r="O133" s="55">
        <f t="shared" si="16"/>
        <v>182382.7487296836</v>
      </c>
      <c r="T133" s="54"/>
    </row>
    <row r="134" spans="1:20" s="41" customFormat="1" outlineLevel="1" x14ac:dyDescent="0.25">
      <c r="A134" s="51">
        <v>128</v>
      </c>
      <c r="B134" s="55">
        <f t="shared" si="24"/>
        <v>2577.4847804863994</v>
      </c>
      <c r="C134" s="55">
        <f t="shared" si="12"/>
        <v>161.97800885400886</v>
      </c>
      <c r="D134" s="55">
        <f t="shared" si="25"/>
        <v>2415.5067716323906</v>
      </c>
      <c r="E134" s="55">
        <f t="shared" si="26"/>
        <v>254402.19978332712</v>
      </c>
      <c r="F134" s="44"/>
      <c r="G134" s="55">
        <f t="shared" si="27"/>
        <v>2398.5472612789322</v>
      </c>
      <c r="H134" s="55">
        <f t="shared" si="15"/>
        <v>634.5</v>
      </c>
      <c r="I134" s="55">
        <f t="shared" si="28"/>
        <v>1764.0472612789322</v>
      </c>
      <c r="J134" s="55">
        <f t="shared" si="29"/>
        <v>185274</v>
      </c>
      <c r="K134" s="49"/>
      <c r="L134" s="55">
        <f t="shared" si="21"/>
        <v>2396.0595997778182</v>
      </c>
      <c r="M134" s="55">
        <f t="shared" si="22"/>
        <v>665.4674622417615</v>
      </c>
      <c r="N134" s="55">
        <f t="shared" si="23"/>
        <v>1730.5921375360567</v>
      </c>
      <c r="O134" s="55">
        <f t="shared" si="16"/>
        <v>181717.28126744184</v>
      </c>
      <c r="T134" s="54"/>
    </row>
    <row r="135" spans="1:20" s="41" customFormat="1" outlineLevel="1" x14ac:dyDescent="0.25">
      <c r="A135" s="51">
        <v>129</v>
      </c>
      <c r="B135" s="55">
        <f t="shared" si="24"/>
        <v>2577.4847804863994</v>
      </c>
      <c r="C135" s="55">
        <f t="shared" ref="C135:C186" si="30">IF(A135&gt;$C$3,0,PPMT($C$2,A135,$C$3,-$F$1))</f>
        <v>163.51498463998058</v>
      </c>
      <c r="D135" s="55">
        <f t="shared" si="25"/>
        <v>2413.9697958464189</v>
      </c>
      <c r="E135" s="55">
        <f t="shared" si="26"/>
        <v>254238.68479868714</v>
      </c>
      <c r="F135" s="44"/>
      <c r="G135" s="55">
        <f t="shared" si="27"/>
        <v>2392.5266221619395</v>
      </c>
      <c r="H135" s="55">
        <f t="shared" si="15"/>
        <v>634.5</v>
      </c>
      <c r="I135" s="55">
        <f t="shared" si="28"/>
        <v>1758.0266221619393</v>
      </c>
      <c r="J135" s="55">
        <f t="shared" si="29"/>
        <v>184639.5</v>
      </c>
      <c r="K135" s="49"/>
      <c r="L135" s="55">
        <f t="shared" si="21"/>
        <v>2396.0595997778182</v>
      </c>
      <c r="M135" s="55">
        <f t="shared" si="22"/>
        <v>671.78194519567614</v>
      </c>
      <c r="N135" s="55">
        <f t="shared" si="23"/>
        <v>1724.2776545821421</v>
      </c>
      <c r="O135" s="55">
        <f t="shared" si="16"/>
        <v>181045.49932224615</v>
      </c>
      <c r="T135" s="54"/>
    </row>
    <row r="136" spans="1:20" s="41" customFormat="1" outlineLevel="1" x14ac:dyDescent="0.25">
      <c r="A136" s="51">
        <v>130</v>
      </c>
      <c r="B136" s="55">
        <f t="shared" si="24"/>
        <v>2577.4847804863994</v>
      </c>
      <c r="C136" s="55">
        <f t="shared" si="30"/>
        <v>165.06654447093089</v>
      </c>
      <c r="D136" s="55">
        <f t="shared" si="25"/>
        <v>2412.4182360154687</v>
      </c>
      <c r="E136" s="55">
        <f t="shared" si="26"/>
        <v>254073.61825421621</v>
      </c>
      <c r="F136" s="44"/>
      <c r="G136" s="55">
        <f t="shared" si="27"/>
        <v>2386.5059830449463</v>
      </c>
      <c r="H136" s="55">
        <f t="shared" ref="H136:H199" si="31">IF(A136&gt;$C$3,0,+$F$2/$C$3)</f>
        <v>634.5</v>
      </c>
      <c r="I136" s="55">
        <f t="shared" si="28"/>
        <v>1752.0059830449463</v>
      </c>
      <c r="J136" s="55">
        <f t="shared" si="29"/>
        <v>184005</v>
      </c>
      <c r="K136" s="49"/>
      <c r="L136" s="55">
        <f t="shared" si="21"/>
        <v>2396.0595997778182</v>
      </c>
      <c r="M136" s="55">
        <f t="shared" si="22"/>
        <v>678.15634497082942</v>
      </c>
      <c r="N136" s="55">
        <f t="shared" si="23"/>
        <v>1717.9032548069888</v>
      </c>
      <c r="O136" s="55">
        <f t="shared" ref="O136:O186" si="32">IF(A136&gt;$C$3,0,+O135-M136)</f>
        <v>180367.34297727532</v>
      </c>
      <c r="T136" s="54"/>
    </row>
    <row r="137" spans="1:20" s="41" customFormat="1" outlineLevel="1" x14ac:dyDescent="0.25">
      <c r="A137" s="51">
        <v>131</v>
      </c>
      <c r="B137" s="55">
        <f t="shared" si="24"/>
        <v>2577.4847804863994</v>
      </c>
      <c r="C137" s="55">
        <f t="shared" si="30"/>
        <v>166.6328267318427</v>
      </c>
      <c r="D137" s="55">
        <f t="shared" si="25"/>
        <v>2410.8519537545567</v>
      </c>
      <c r="E137" s="55">
        <f t="shared" si="26"/>
        <v>253906.98542748438</v>
      </c>
      <c r="F137" s="44"/>
      <c r="G137" s="55">
        <f t="shared" si="27"/>
        <v>2380.4853439279532</v>
      </c>
      <c r="H137" s="55">
        <f t="shared" si="31"/>
        <v>634.5</v>
      </c>
      <c r="I137" s="55">
        <f t="shared" si="28"/>
        <v>1745.9853439279534</v>
      </c>
      <c r="J137" s="55">
        <f t="shared" si="29"/>
        <v>183370.5</v>
      </c>
      <c r="K137" s="49"/>
      <c r="L137" s="55">
        <f t="shared" ref="L137:L200" si="33">+L136</f>
        <v>2396.0595997778182</v>
      </c>
      <c r="M137" s="55">
        <f t="shared" ref="M137:M200" si="34">+L137-N137</f>
        <v>684.59123010553117</v>
      </c>
      <c r="N137" s="55">
        <f t="shared" ref="N137:N200" si="35">IF(A137&gt;$C$3,0,+O136*($C$2))</f>
        <v>1711.4683696722871</v>
      </c>
      <c r="O137" s="55">
        <f t="shared" si="32"/>
        <v>179682.75174716979</v>
      </c>
      <c r="T137" s="54"/>
    </row>
    <row r="138" spans="1:20" s="41" customFormat="1" x14ac:dyDescent="0.25">
      <c r="A138" s="49">
        <v>132</v>
      </c>
      <c r="B138" s="53">
        <f t="shared" si="24"/>
        <v>2577.4847804863998</v>
      </c>
      <c r="C138" s="53">
        <f t="shared" si="30"/>
        <v>168.21397112080538</v>
      </c>
      <c r="D138" s="53">
        <f t="shared" si="25"/>
        <v>2409.2708093655942</v>
      </c>
      <c r="E138" s="53">
        <f t="shared" si="26"/>
        <v>253738.77145636358</v>
      </c>
      <c r="F138" s="44"/>
      <c r="G138" s="53">
        <f t="shared" si="27"/>
        <v>2374.4647048109605</v>
      </c>
      <c r="H138" s="53">
        <f t="shared" si="31"/>
        <v>634.5</v>
      </c>
      <c r="I138" s="53">
        <f t="shared" si="28"/>
        <v>1739.9647048109605</v>
      </c>
      <c r="J138" s="53">
        <f t="shared" si="29"/>
        <v>182736</v>
      </c>
      <c r="K138" s="49"/>
      <c r="L138" s="53">
        <f t="shared" si="33"/>
        <v>2396.0595997778182</v>
      </c>
      <c r="M138" s="53">
        <f t="shared" si="34"/>
        <v>691.08717453283407</v>
      </c>
      <c r="N138" s="53">
        <f t="shared" si="35"/>
        <v>1704.9724252449842</v>
      </c>
      <c r="O138" s="53">
        <f t="shared" si="32"/>
        <v>178991.66457263695</v>
      </c>
      <c r="T138" s="54"/>
    </row>
    <row r="139" spans="1:20" s="41" customFormat="1" outlineLevel="1" x14ac:dyDescent="0.25">
      <c r="A139" s="51">
        <v>133</v>
      </c>
      <c r="B139" s="55">
        <f t="shared" si="24"/>
        <v>2577.4847804863994</v>
      </c>
      <c r="C139" s="55">
        <f t="shared" si="30"/>
        <v>169.81011866147463</v>
      </c>
      <c r="D139" s="55">
        <f t="shared" si="25"/>
        <v>2407.6746618249249</v>
      </c>
      <c r="E139" s="55">
        <f t="shared" si="26"/>
        <v>253568.96133770212</v>
      </c>
      <c r="F139" s="44"/>
      <c r="G139" s="55">
        <f t="shared" si="27"/>
        <v>2368.4440656939673</v>
      </c>
      <c r="H139" s="55">
        <f t="shared" si="31"/>
        <v>634.5</v>
      </c>
      <c r="I139" s="55">
        <f t="shared" si="28"/>
        <v>1733.9440656939673</v>
      </c>
      <c r="J139" s="55">
        <f t="shared" si="29"/>
        <v>182101.5</v>
      </c>
      <c r="K139" s="49"/>
      <c r="L139" s="55">
        <f>+M139+N139</f>
        <v>2319.9136774677518</v>
      </c>
      <c r="M139" s="55">
        <f>IF(O138&lt;0,0,+O138/($C$3-A138))</f>
        <v>621.49883532165609</v>
      </c>
      <c r="N139" s="55">
        <f t="shared" si="35"/>
        <v>1698.4148421460959</v>
      </c>
      <c r="O139" s="55">
        <f t="shared" si="32"/>
        <v>178370.16573731528</v>
      </c>
      <c r="T139" s="54"/>
    </row>
    <row r="140" spans="1:20" s="41" customFormat="1" outlineLevel="1" x14ac:dyDescent="0.25">
      <c r="A140" s="51">
        <v>134</v>
      </c>
      <c r="B140" s="55">
        <f t="shared" si="24"/>
        <v>2577.4847804863998</v>
      </c>
      <c r="C140" s="55">
        <f t="shared" si="30"/>
        <v>171.42141171565032</v>
      </c>
      <c r="D140" s="55">
        <f t="shared" si="25"/>
        <v>2406.0633687707495</v>
      </c>
      <c r="E140" s="55">
        <f t="shared" si="26"/>
        <v>253397.53992598646</v>
      </c>
      <c r="F140" s="44"/>
      <c r="G140" s="55">
        <f t="shared" si="27"/>
        <v>2362.4234265769746</v>
      </c>
      <c r="H140" s="55">
        <f t="shared" si="31"/>
        <v>634.5</v>
      </c>
      <c r="I140" s="55">
        <f t="shared" si="28"/>
        <v>1727.9234265769744</v>
      </c>
      <c r="J140" s="55">
        <f t="shared" si="29"/>
        <v>181467</v>
      </c>
      <c r="K140" s="49"/>
      <c r="L140" s="55">
        <f t="shared" si="33"/>
        <v>2319.9136774677518</v>
      </c>
      <c r="M140" s="55">
        <f t="shared" si="34"/>
        <v>627.39610907910765</v>
      </c>
      <c r="N140" s="55">
        <f t="shared" si="35"/>
        <v>1692.5175683886441</v>
      </c>
      <c r="O140" s="55">
        <f t="shared" si="32"/>
        <v>177742.76962823619</v>
      </c>
      <c r="T140" s="54"/>
    </row>
    <row r="141" spans="1:20" s="41" customFormat="1" outlineLevel="1" x14ac:dyDescent="0.25">
      <c r="A141" s="51">
        <v>135</v>
      </c>
      <c r="B141" s="55">
        <f t="shared" si="24"/>
        <v>2577.4847804863998</v>
      </c>
      <c r="C141" s="55">
        <f t="shared" si="30"/>
        <v>173.04799399597408</v>
      </c>
      <c r="D141" s="55">
        <f t="shared" si="25"/>
        <v>2404.4367864904257</v>
      </c>
      <c r="E141" s="55">
        <f t="shared" si="26"/>
        <v>253224.49193199049</v>
      </c>
      <c r="F141" s="44"/>
      <c r="G141" s="55">
        <f t="shared" si="27"/>
        <v>2356.4027874599815</v>
      </c>
      <c r="H141" s="55">
        <f t="shared" si="31"/>
        <v>634.5</v>
      </c>
      <c r="I141" s="55">
        <f t="shared" si="28"/>
        <v>1721.9027874599815</v>
      </c>
      <c r="J141" s="55">
        <f t="shared" si="29"/>
        <v>180832.5</v>
      </c>
      <c r="K141" s="49"/>
      <c r="L141" s="55">
        <f t="shared" si="33"/>
        <v>2319.9136774677518</v>
      </c>
      <c r="M141" s="55">
        <f t="shared" si="34"/>
        <v>633.34934084612223</v>
      </c>
      <c r="N141" s="55">
        <f t="shared" si="35"/>
        <v>1686.5643366216295</v>
      </c>
      <c r="O141" s="55">
        <f t="shared" si="32"/>
        <v>177109.42028739006</v>
      </c>
      <c r="T141" s="54"/>
    </row>
    <row r="142" spans="1:20" s="41" customFormat="1" outlineLevel="1" x14ac:dyDescent="0.25">
      <c r="A142" s="51">
        <v>136</v>
      </c>
      <c r="B142" s="55">
        <f t="shared" si="24"/>
        <v>2577.4847804863994</v>
      </c>
      <c r="C142" s="55">
        <f t="shared" si="30"/>
        <v>174.69001057874684</v>
      </c>
      <c r="D142" s="55">
        <f t="shared" si="25"/>
        <v>2402.7947699076526</v>
      </c>
      <c r="E142" s="55">
        <f t="shared" si="26"/>
        <v>253049.80192141174</v>
      </c>
      <c r="F142" s="44"/>
      <c r="G142" s="55">
        <f t="shared" si="27"/>
        <v>2350.3821483429883</v>
      </c>
      <c r="H142" s="55">
        <f t="shared" si="31"/>
        <v>634.5</v>
      </c>
      <c r="I142" s="55">
        <f t="shared" si="28"/>
        <v>1715.8821483429886</v>
      </c>
      <c r="J142" s="55">
        <f t="shared" si="29"/>
        <v>180198</v>
      </c>
      <c r="K142" s="49"/>
      <c r="L142" s="55">
        <f t="shared" si="33"/>
        <v>2319.9136774677518</v>
      </c>
      <c r="M142" s="55">
        <f t="shared" si="34"/>
        <v>639.3590615966657</v>
      </c>
      <c r="N142" s="55">
        <f t="shared" si="35"/>
        <v>1680.5546158710861</v>
      </c>
      <c r="O142" s="55">
        <f t="shared" si="32"/>
        <v>176470.06122579341</v>
      </c>
      <c r="T142" s="54"/>
    </row>
    <row r="143" spans="1:20" s="41" customFormat="1" outlineLevel="1" x14ac:dyDescent="0.25">
      <c r="A143" s="51">
        <v>137</v>
      </c>
      <c r="B143" s="55">
        <f t="shared" si="24"/>
        <v>2577.4847804863994</v>
      </c>
      <c r="C143" s="55">
        <f t="shared" si="30"/>
        <v>176.34760791686872</v>
      </c>
      <c r="D143" s="55">
        <f t="shared" si="25"/>
        <v>2401.1371725695308</v>
      </c>
      <c r="E143" s="55">
        <f t="shared" si="26"/>
        <v>252873.45431349488</v>
      </c>
      <c r="F143" s="44"/>
      <c r="G143" s="55">
        <f t="shared" si="27"/>
        <v>2344.3615092259956</v>
      </c>
      <c r="H143" s="55">
        <f t="shared" si="31"/>
        <v>634.5</v>
      </c>
      <c r="I143" s="55">
        <f t="shared" si="28"/>
        <v>1709.8615092259956</v>
      </c>
      <c r="J143" s="55">
        <f t="shared" si="29"/>
        <v>179563.5</v>
      </c>
      <c r="K143" s="49"/>
      <c r="L143" s="55">
        <f t="shared" si="33"/>
        <v>2319.9136774677518</v>
      </c>
      <c r="M143" s="55">
        <f t="shared" si="34"/>
        <v>645.42580734300577</v>
      </c>
      <c r="N143" s="55">
        <f t="shared" si="35"/>
        <v>1674.487870124746</v>
      </c>
      <c r="O143" s="55">
        <f t="shared" si="32"/>
        <v>175824.6354184504</v>
      </c>
      <c r="T143" s="54"/>
    </row>
    <row r="144" spans="1:20" s="41" customFormat="1" outlineLevel="1" x14ac:dyDescent="0.25">
      <c r="A144" s="51">
        <v>138</v>
      </c>
      <c r="B144" s="55">
        <f t="shared" si="24"/>
        <v>2577.4847804863994</v>
      </c>
      <c r="C144" s="55">
        <f t="shared" si="30"/>
        <v>178.0209338529009</v>
      </c>
      <c r="D144" s="55">
        <f t="shared" si="25"/>
        <v>2399.4638466334986</v>
      </c>
      <c r="E144" s="55">
        <f t="shared" si="26"/>
        <v>252695.43337964197</v>
      </c>
      <c r="F144" s="44"/>
      <c r="G144" s="55">
        <f t="shared" si="27"/>
        <v>2338.3408701090029</v>
      </c>
      <c r="H144" s="55">
        <f t="shared" si="31"/>
        <v>634.5</v>
      </c>
      <c r="I144" s="55">
        <f t="shared" si="28"/>
        <v>1703.8408701090027</v>
      </c>
      <c r="J144" s="55">
        <f t="shared" si="29"/>
        <v>178929</v>
      </c>
      <c r="K144" s="49"/>
      <c r="L144" s="55">
        <f t="shared" si="33"/>
        <v>2319.9136774677518</v>
      </c>
      <c r="M144" s="55">
        <f t="shared" si="34"/>
        <v>651.55011918351966</v>
      </c>
      <c r="N144" s="55">
        <f t="shared" si="35"/>
        <v>1668.3635582842321</v>
      </c>
      <c r="O144" s="55">
        <f t="shared" si="32"/>
        <v>175173.08529926688</v>
      </c>
      <c r="T144" s="54"/>
    </row>
    <row r="145" spans="1:20" s="41" customFormat="1" outlineLevel="1" x14ac:dyDescent="0.25">
      <c r="A145" s="51">
        <v>139</v>
      </c>
      <c r="B145" s="55">
        <f t="shared" si="24"/>
        <v>2577.4847804863994</v>
      </c>
      <c r="C145" s="55">
        <f t="shared" si="30"/>
        <v>179.71013763225218</v>
      </c>
      <c r="D145" s="55">
        <f t="shared" si="25"/>
        <v>2397.7746428541473</v>
      </c>
      <c r="E145" s="55">
        <f t="shared" si="26"/>
        <v>252515.72324200973</v>
      </c>
      <c r="F145" s="44"/>
      <c r="G145" s="55">
        <f t="shared" si="27"/>
        <v>2332.3202309920098</v>
      </c>
      <c r="H145" s="55">
        <f t="shared" si="31"/>
        <v>634.5</v>
      </c>
      <c r="I145" s="55">
        <f t="shared" si="28"/>
        <v>1697.8202309920098</v>
      </c>
      <c r="J145" s="55">
        <f t="shared" si="29"/>
        <v>178294.5</v>
      </c>
      <c r="K145" s="49"/>
      <c r="L145" s="55">
        <f t="shared" si="33"/>
        <v>2319.9136774677518</v>
      </c>
      <c r="M145" s="55">
        <f t="shared" si="34"/>
        <v>657.73254335095498</v>
      </c>
      <c r="N145" s="55">
        <f t="shared" si="35"/>
        <v>1662.1811341167968</v>
      </c>
      <c r="O145" s="55">
        <f t="shared" si="32"/>
        <v>174515.35275591593</v>
      </c>
      <c r="T145" s="54"/>
    </row>
    <row r="146" spans="1:20" s="41" customFormat="1" outlineLevel="1" x14ac:dyDescent="0.25">
      <c r="A146" s="51">
        <v>140</v>
      </c>
      <c r="B146" s="55">
        <f t="shared" si="24"/>
        <v>2577.4847804863998</v>
      </c>
      <c r="C146" s="55">
        <f t="shared" si="30"/>
        <v>181.41536991649002</v>
      </c>
      <c r="D146" s="55">
        <f t="shared" si="25"/>
        <v>2396.0694105699099</v>
      </c>
      <c r="E146" s="55">
        <f t="shared" si="26"/>
        <v>252334.30787209322</v>
      </c>
      <c r="F146" s="44"/>
      <c r="G146" s="55">
        <f t="shared" si="27"/>
        <v>2326.2995918750166</v>
      </c>
      <c r="H146" s="55">
        <f t="shared" si="31"/>
        <v>634.5</v>
      </c>
      <c r="I146" s="55">
        <f t="shared" si="28"/>
        <v>1691.7995918750169</v>
      </c>
      <c r="J146" s="55">
        <f t="shared" si="29"/>
        <v>177660</v>
      </c>
      <c r="K146" s="49"/>
      <c r="L146" s="55">
        <f t="shared" si="33"/>
        <v>2319.9136774677518</v>
      </c>
      <c r="M146" s="55">
        <f t="shared" si="34"/>
        <v>663.97363126114897</v>
      </c>
      <c r="N146" s="55">
        <f t="shared" si="35"/>
        <v>1655.9400462066028</v>
      </c>
      <c r="O146" s="55">
        <f t="shared" si="32"/>
        <v>173851.37912465478</v>
      </c>
      <c r="T146" s="54"/>
    </row>
    <row r="147" spans="1:20" s="41" customFormat="1" outlineLevel="1" x14ac:dyDescent="0.25">
      <c r="A147" s="51">
        <v>141</v>
      </c>
      <c r="B147" s="55">
        <f t="shared" si="24"/>
        <v>2577.4847804863994</v>
      </c>
      <c r="C147" s="55">
        <f t="shared" si="30"/>
        <v>183.13678279677833</v>
      </c>
      <c r="D147" s="55">
        <f t="shared" si="25"/>
        <v>2394.347997689621</v>
      </c>
      <c r="E147" s="55">
        <f t="shared" si="26"/>
        <v>252151.17108929643</v>
      </c>
      <c r="F147" s="44"/>
      <c r="G147" s="55">
        <f t="shared" si="27"/>
        <v>2320.2789527580239</v>
      </c>
      <c r="H147" s="55">
        <f t="shared" si="31"/>
        <v>634.5</v>
      </c>
      <c r="I147" s="55">
        <f t="shared" si="28"/>
        <v>1685.7789527580239</v>
      </c>
      <c r="J147" s="55">
        <f t="shared" si="29"/>
        <v>177025.5</v>
      </c>
      <c r="K147" s="49"/>
      <c r="L147" s="55">
        <f t="shared" si="33"/>
        <v>2319.9136774677518</v>
      </c>
      <c r="M147" s="55">
        <f t="shared" si="34"/>
        <v>670.27393956220908</v>
      </c>
      <c r="N147" s="55">
        <f t="shared" si="35"/>
        <v>1649.6397379055427</v>
      </c>
      <c r="O147" s="55">
        <f t="shared" si="32"/>
        <v>173181.10518509257</v>
      </c>
      <c r="T147" s="54"/>
    </row>
    <row r="148" spans="1:20" s="41" customFormat="1" outlineLevel="1" x14ac:dyDescent="0.25">
      <c r="A148" s="51">
        <v>142</v>
      </c>
      <c r="B148" s="55">
        <f t="shared" si="24"/>
        <v>2577.4847804863994</v>
      </c>
      <c r="C148" s="55">
        <f t="shared" si="30"/>
        <v>184.87452980744277</v>
      </c>
      <c r="D148" s="55">
        <f t="shared" si="25"/>
        <v>2392.6102506789566</v>
      </c>
      <c r="E148" s="55">
        <f t="shared" si="26"/>
        <v>251966.29655948898</v>
      </c>
      <c r="F148" s="44"/>
      <c r="G148" s="55">
        <f t="shared" si="27"/>
        <v>2314.2583136410312</v>
      </c>
      <c r="H148" s="55">
        <f t="shared" si="31"/>
        <v>634.5</v>
      </c>
      <c r="I148" s="55">
        <f t="shared" si="28"/>
        <v>1679.758313641031</v>
      </c>
      <c r="J148" s="55">
        <f t="shared" si="29"/>
        <v>176391</v>
      </c>
      <c r="K148" s="49"/>
      <c r="L148" s="55">
        <f t="shared" si="33"/>
        <v>2319.9136774677518</v>
      </c>
      <c r="M148" s="55">
        <f t="shared" si="34"/>
        <v>676.63403018416216</v>
      </c>
      <c r="N148" s="55">
        <f t="shared" si="35"/>
        <v>1643.2796472835896</v>
      </c>
      <c r="O148" s="55">
        <f t="shared" si="32"/>
        <v>172504.47115490842</v>
      </c>
      <c r="T148" s="54"/>
    </row>
    <row r="149" spans="1:20" s="41" customFormat="1" outlineLevel="1" x14ac:dyDescent="0.25">
      <c r="A149" s="51">
        <v>143</v>
      </c>
      <c r="B149" s="55">
        <f t="shared" si="24"/>
        <v>2577.4847804863994</v>
      </c>
      <c r="C149" s="55">
        <f t="shared" si="30"/>
        <v>186.62876593966399</v>
      </c>
      <c r="D149" s="55">
        <f t="shared" si="25"/>
        <v>2390.8560145467354</v>
      </c>
      <c r="E149" s="55">
        <f t="shared" si="26"/>
        <v>251779.66779354931</v>
      </c>
      <c r="F149" s="44"/>
      <c r="G149" s="55">
        <f t="shared" si="27"/>
        <v>2308.2376745240381</v>
      </c>
      <c r="H149" s="55">
        <f t="shared" si="31"/>
        <v>634.5</v>
      </c>
      <c r="I149" s="55">
        <f t="shared" si="28"/>
        <v>1673.7376745240381</v>
      </c>
      <c r="J149" s="55">
        <f t="shared" si="29"/>
        <v>175756.5</v>
      </c>
      <c r="K149" s="49"/>
      <c r="L149" s="55">
        <f t="shared" si="33"/>
        <v>2319.9136774677518</v>
      </c>
      <c r="M149" s="55">
        <f t="shared" si="34"/>
        <v>683.05447038907187</v>
      </c>
      <c r="N149" s="55">
        <f t="shared" si="35"/>
        <v>1636.8592070786799</v>
      </c>
      <c r="O149" s="55">
        <f t="shared" si="32"/>
        <v>171821.41668451935</v>
      </c>
      <c r="T149" s="54"/>
    </row>
    <row r="150" spans="1:20" s="41" customFormat="1" x14ac:dyDescent="0.25">
      <c r="A150" s="49">
        <v>144</v>
      </c>
      <c r="B150" s="53">
        <f t="shared" si="24"/>
        <v>2577.4847804863989</v>
      </c>
      <c r="C150" s="53">
        <f t="shared" si="30"/>
        <v>188.39964765530223</v>
      </c>
      <c r="D150" s="53">
        <f t="shared" si="25"/>
        <v>2389.0851328310969</v>
      </c>
      <c r="E150" s="53">
        <f t="shared" si="26"/>
        <v>251591.26814589399</v>
      </c>
      <c r="F150" s="44"/>
      <c r="G150" s="53">
        <f t="shared" si="27"/>
        <v>2302.2170354070449</v>
      </c>
      <c r="H150" s="53">
        <f t="shared" si="31"/>
        <v>634.5</v>
      </c>
      <c r="I150" s="53">
        <f t="shared" si="28"/>
        <v>1667.7170354070452</v>
      </c>
      <c r="J150" s="53">
        <f t="shared" si="29"/>
        <v>175122</v>
      </c>
      <c r="K150" s="49"/>
      <c r="L150" s="53">
        <f t="shared" si="33"/>
        <v>2319.9136774677518</v>
      </c>
      <c r="M150" s="53">
        <f t="shared" si="34"/>
        <v>689.53583282163504</v>
      </c>
      <c r="N150" s="53">
        <f t="shared" si="35"/>
        <v>1630.3778446461167</v>
      </c>
      <c r="O150" s="53">
        <f t="shared" si="32"/>
        <v>171131.88085169773</v>
      </c>
      <c r="T150" s="54"/>
    </row>
    <row r="151" spans="1:20" s="41" customFormat="1" outlineLevel="1" x14ac:dyDescent="0.25">
      <c r="A151" s="51">
        <v>145</v>
      </c>
      <c r="B151" s="55">
        <f t="shared" si="24"/>
        <v>2577.4847804863994</v>
      </c>
      <c r="C151" s="55">
        <f t="shared" si="30"/>
        <v>190.18733290085177</v>
      </c>
      <c r="D151" s="55">
        <f t="shared" si="25"/>
        <v>2387.2974475855476</v>
      </c>
      <c r="E151" s="55">
        <f t="shared" si="26"/>
        <v>251401.08081299314</v>
      </c>
      <c r="F151" s="44"/>
      <c r="G151" s="55">
        <f t="shared" si="27"/>
        <v>2296.1963962900522</v>
      </c>
      <c r="H151" s="55">
        <f t="shared" si="31"/>
        <v>634.5</v>
      </c>
      <c r="I151" s="55">
        <f t="shared" si="28"/>
        <v>1661.6963962900522</v>
      </c>
      <c r="J151" s="55">
        <f t="shared" si="29"/>
        <v>174487.5</v>
      </c>
      <c r="K151" s="49"/>
      <c r="L151" s="55">
        <f>+M151+N151</f>
        <v>2243.878028471619</v>
      </c>
      <c r="M151" s="55">
        <f>IF(O150&lt;0,0,+O150/($C$3-A150))</f>
        <v>620.04304656412216</v>
      </c>
      <c r="N151" s="55">
        <f t="shared" si="35"/>
        <v>1623.834981907497</v>
      </c>
      <c r="O151" s="55">
        <f t="shared" si="32"/>
        <v>170511.8378051336</v>
      </c>
      <c r="T151" s="54"/>
    </row>
    <row r="152" spans="1:20" s="41" customFormat="1" outlineLevel="1" x14ac:dyDescent="0.25">
      <c r="A152" s="51">
        <v>146</v>
      </c>
      <c r="B152" s="55">
        <f t="shared" si="24"/>
        <v>2577.4847804863994</v>
      </c>
      <c r="C152" s="55">
        <f t="shared" si="30"/>
        <v>191.99198112152854</v>
      </c>
      <c r="D152" s="55">
        <f t="shared" si="25"/>
        <v>2385.4927993648707</v>
      </c>
      <c r="E152" s="55">
        <f t="shared" si="26"/>
        <v>251209.0888318716</v>
      </c>
      <c r="F152" s="44"/>
      <c r="G152" s="55">
        <f t="shared" si="27"/>
        <v>2290.1757571730591</v>
      </c>
      <c r="H152" s="55">
        <f t="shared" si="31"/>
        <v>634.5</v>
      </c>
      <c r="I152" s="55">
        <f t="shared" si="28"/>
        <v>1655.6757571730591</v>
      </c>
      <c r="J152" s="55">
        <f t="shared" si="29"/>
        <v>173853</v>
      </c>
      <c r="K152" s="49"/>
      <c r="L152" s="55">
        <f t="shared" si="33"/>
        <v>2243.878028471619</v>
      </c>
      <c r="M152" s="55">
        <f t="shared" si="34"/>
        <v>625.92650664349708</v>
      </c>
      <c r="N152" s="55">
        <f t="shared" si="35"/>
        <v>1617.9515218281219</v>
      </c>
      <c r="O152" s="55">
        <f t="shared" si="32"/>
        <v>169885.9112984901</v>
      </c>
      <c r="T152" s="54"/>
    </row>
    <row r="153" spans="1:20" s="41" customFormat="1" outlineLevel="1" x14ac:dyDescent="0.25">
      <c r="A153" s="51">
        <v>147</v>
      </c>
      <c r="B153" s="55">
        <f t="shared" si="24"/>
        <v>2577.4847804863994</v>
      </c>
      <c r="C153" s="55">
        <f t="shared" si="30"/>
        <v>193.81375327549108</v>
      </c>
      <c r="D153" s="55">
        <f t="shared" si="25"/>
        <v>2383.6710272109081</v>
      </c>
      <c r="E153" s="55">
        <f t="shared" si="26"/>
        <v>251015.27507859611</v>
      </c>
      <c r="F153" s="44"/>
      <c r="G153" s="55">
        <f t="shared" si="27"/>
        <v>2284.1551180560664</v>
      </c>
      <c r="H153" s="55">
        <f t="shared" si="31"/>
        <v>634.5</v>
      </c>
      <c r="I153" s="55">
        <f t="shared" si="28"/>
        <v>1649.6551180560662</v>
      </c>
      <c r="J153" s="55">
        <f t="shared" si="29"/>
        <v>173218.5</v>
      </c>
      <c r="K153" s="49"/>
      <c r="L153" s="55">
        <f t="shared" si="33"/>
        <v>2243.878028471619</v>
      </c>
      <c r="M153" s="55">
        <f t="shared" si="34"/>
        <v>631.86579365730404</v>
      </c>
      <c r="N153" s="55">
        <f t="shared" si="35"/>
        <v>1612.012234814315</v>
      </c>
      <c r="O153" s="55">
        <f t="shared" si="32"/>
        <v>169254.04550483279</v>
      </c>
      <c r="T153" s="54"/>
    </row>
    <row r="154" spans="1:20" s="41" customFormat="1" outlineLevel="1" x14ac:dyDescent="0.25">
      <c r="A154" s="51">
        <v>148</v>
      </c>
      <c r="B154" s="55">
        <f t="shared" si="24"/>
        <v>2577.4847804863989</v>
      </c>
      <c r="C154" s="55">
        <f t="shared" si="30"/>
        <v>195.65281184819659</v>
      </c>
      <c r="D154" s="55">
        <f t="shared" si="25"/>
        <v>2381.8319686382024</v>
      </c>
      <c r="E154" s="55">
        <f t="shared" si="26"/>
        <v>250819.6222667479</v>
      </c>
      <c r="F154" s="44"/>
      <c r="G154" s="55">
        <f t="shared" si="27"/>
        <v>2278.1344789390732</v>
      </c>
      <c r="H154" s="55">
        <f t="shared" si="31"/>
        <v>634.5</v>
      </c>
      <c r="I154" s="55">
        <f t="shared" si="28"/>
        <v>1643.6344789390732</v>
      </c>
      <c r="J154" s="55">
        <f t="shared" si="29"/>
        <v>172584</v>
      </c>
      <c r="K154" s="49"/>
      <c r="L154" s="55">
        <f t="shared" si="33"/>
        <v>2243.878028471619</v>
      </c>
      <c r="M154" s="55">
        <f t="shared" si="34"/>
        <v>637.86143733576432</v>
      </c>
      <c r="N154" s="55">
        <f t="shared" si="35"/>
        <v>1606.0165911358547</v>
      </c>
      <c r="O154" s="55">
        <f t="shared" si="32"/>
        <v>168616.18406749703</v>
      </c>
      <c r="T154" s="54"/>
    </row>
    <row r="155" spans="1:20" s="41" customFormat="1" outlineLevel="1" x14ac:dyDescent="0.25">
      <c r="A155" s="51">
        <v>149</v>
      </c>
      <c r="B155" s="55">
        <f t="shared" si="24"/>
        <v>2577.4847804863989</v>
      </c>
      <c r="C155" s="55">
        <f t="shared" si="30"/>
        <v>197.50932086689315</v>
      </c>
      <c r="D155" s="55">
        <f t="shared" si="25"/>
        <v>2379.9754596195057</v>
      </c>
      <c r="E155" s="55">
        <f t="shared" si="26"/>
        <v>250622.112945881</v>
      </c>
      <c r="F155" s="44"/>
      <c r="G155" s="55">
        <f t="shared" si="27"/>
        <v>2272.1138398220801</v>
      </c>
      <c r="H155" s="55">
        <f t="shared" si="31"/>
        <v>634.5</v>
      </c>
      <c r="I155" s="55">
        <f t="shared" si="28"/>
        <v>1637.6138398220803</v>
      </c>
      <c r="J155" s="55">
        <f t="shared" si="29"/>
        <v>171949.5</v>
      </c>
      <c r="K155" s="49"/>
      <c r="L155" s="55">
        <f t="shared" si="33"/>
        <v>2243.878028471619</v>
      </c>
      <c r="M155" s="55">
        <f t="shared" si="34"/>
        <v>643.91397243559891</v>
      </c>
      <c r="N155" s="55">
        <f t="shared" si="35"/>
        <v>1599.9640560360201</v>
      </c>
      <c r="O155" s="55">
        <f t="shared" si="32"/>
        <v>167972.27009506142</v>
      </c>
      <c r="T155" s="54"/>
    </row>
    <row r="156" spans="1:20" s="41" customFormat="1" outlineLevel="1" x14ac:dyDescent="0.25">
      <c r="A156" s="51">
        <v>150</v>
      </c>
      <c r="B156" s="55">
        <f t="shared" si="24"/>
        <v>2577.4847804863989</v>
      </c>
      <c r="C156" s="55">
        <f t="shared" si="30"/>
        <v>199.38344591524918</v>
      </c>
      <c r="D156" s="55">
        <f t="shared" si="25"/>
        <v>2378.1013345711499</v>
      </c>
      <c r="E156" s="55">
        <f t="shared" si="26"/>
        <v>250422.72949996576</v>
      </c>
      <c r="F156" s="44"/>
      <c r="G156" s="55">
        <f t="shared" si="27"/>
        <v>2266.0932007050874</v>
      </c>
      <c r="H156" s="55">
        <f t="shared" si="31"/>
        <v>634.5</v>
      </c>
      <c r="I156" s="55">
        <f t="shared" si="28"/>
        <v>1631.5932007050874</v>
      </c>
      <c r="J156" s="55">
        <f t="shared" si="29"/>
        <v>171315</v>
      </c>
      <c r="K156" s="49"/>
      <c r="L156" s="55">
        <f t="shared" si="33"/>
        <v>2243.878028471619</v>
      </c>
      <c r="M156" s="55">
        <f t="shared" si="34"/>
        <v>650.02393878772523</v>
      </c>
      <c r="N156" s="55">
        <f t="shared" si="35"/>
        <v>1593.8540896838938</v>
      </c>
      <c r="O156" s="55">
        <f t="shared" si="32"/>
        <v>167322.2461562737</v>
      </c>
      <c r="T156" s="54"/>
    </row>
    <row r="157" spans="1:20" s="41" customFormat="1" outlineLevel="1" x14ac:dyDescent="0.25">
      <c r="A157" s="51">
        <v>151</v>
      </c>
      <c r="B157" s="55">
        <f t="shared" si="24"/>
        <v>2577.4847804863989</v>
      </c>
      <c r="C157" s="55">
        <f t="shared" si="30"/>
        <v>201.27535414812263</v>
      </c>
      <c r="D157" s="55">
        <f t="shared" si="25"/>
        <v>2376.2094263382764</v>
      </c>
      <c r="E157" s="55">
        <f t="shared" si="26"/>
        <v>250221.45414581764</v>
      </c>
      <c r="F157" s="44"/>
      <c r="G157" s="55">
        <f t="shared" si="27"/>
        <v>2260.0725615880947</v>
      </c>
      <c r="H157" s="55">
        <f t="shared" si="31"/>
        <v>634.5</v>
      </c>
      <c r="I157" s="55">
        <f t="shared" si="28"/>
        <v>1625.5725615880945</v>
      </c>
      <c r="J157" s="55">
        <f t="shared" si="29"/>
        <v>170680.5</v>
      </c>
      <c r="K157" s="49"/>
      <c r="L157" s="55">
        <f t="shared" si="33"/>
        <v>2243.878028471619</v>
      </c>
      <c r="M157" s="55">
        <f t="shared" si="34"/>
        <v>656.191881345404</v>
      </c>
      <c r="N157" s="55">
        <f t="shared" si="35"/>
        <v>1587.686147126215</v>
      </c>
      <c r="O157" s="55">
        <f t="shared" si="32"/>
        <v>166666.05427492829</v>
      </c>
      <c r="T157" s="54"/>
    </row>
    <row r="158" spans="1:20" s="41" customFormat="1" outlineLevel="1" x14ac:dyDescent="0.25">
      <c r="A158" s="51">
        <v>152</v>
      </c>
      <c r="B158" s="55">
        <f t="shared" si="24"/>
        <v>2577.4847804863989</v>
      </c>
      <c r="C158" s="55">
        <f t="shared" si="30"/>
        <v>203.18521430646899</v>
      </c>
      <c r="D158" s="55">
        <f t="shared" si="25"/>
        <v>2374.29956617993</v>
      </c>
      <c r="E158" s="55">
        <f t="shared" si="26"/>
        <v>250018.26893151118</v>
      </c>
      <c r="F158" s="44"/>
      <c r="G158" s="55">
        <f t="shared" si="27"/>
        <v>2254.0519224711015</v>
      </c>
      <c r="H158" s="55">
        <f t="shared" si="31"/>
        <v>634.5</v>
      </c>
      <c r="I158" s="55">
        <f t="shared" si="28"/>
        <v>1619.5519224711015</v>
      </c>
      <c r="J158" s="55">
        <f t="shared" si="29"/>
        <v>170046</v>
      </c>
      <c r="K158" s="49"/>
      <c r="L158" s="55">
        <f t="shared" si="33"/>
        <v>2243.878028471619</v>
      </c>
      <c r="M158" s="55">
        <f t="shared" si="34"/>
        <v>662.41835023284511</v>
      </c>
      <c r="N158" s="55">
        <f t="shared" si="35"/>
        <v>1581.4596782387739</v>
      </c>
      <c r="O158" s="55">
        <f t="shared" si="32"/>
        <v>166003.63592469544</v>
      </c>
      <c r="T158" s="54"/>
    </row>
    <row r="159" spans="1:20" s="41" customFormat="1" outlineLevel="1" x14ac:dyDescent="0.25">
      <c r="A159" s="51">
        <v>153</v>
      </c>
      <c r="B159" s="55">
        <f t="shared" si="24"/>
        <v>2577.4847804863989</v>
      </c>
      <c r="C159" s="55">
        <f t="shared" si="30"/>
        <v>205.11319673239194</v>
      </c>
      <c r="D159" s="55">
        <f t="shared" si="25"/>
        <v>2372.3715837540071</v>
      </c>
      <c r="E159" s="55">
        <f t="shared" si="26"/>
        <v>249813.15573477879</v>
      </c>
      <c r="F159" s="44"/>
      <c r="G159" s="55">
        <f t="shared" si="27"/>
        <v>2248.0312833541084</v>
      </c>
      <c r="H159" s="55">
        <f t="shared" si="31"/>
        <v>634.5</v>
      </c>
      <c r="I159" s="55">
        <f t="shared" si="28"/>
        <v>1613.5312833541086</v>
      </c>
      <c r="J159" s="55">
        <f t="shared" si="29"/>
        <v>169411.5</v>
      </c>
      <c r="K159" s="49"/>
      <c r="L159" s="55">
        <f t="shared" si="33"/>
        <v>2243.878028471619</v>
      </c>
      <c r="M159" s="55">
        <f t="shared" si="34"/>
        <v>668.70390079427261</v>
      </c>
      <c r="N159" s="55">
        <f t="shared" si="35"/>
        <v>1575.1741276773464</v>
      </c>
      <c r="O159" s="55">
        <f t="shared" si="32"/>
        <v>165334.93202390117</v>
      </c>
      <c r="T159" s="54"/>
    </row>
    <row r="160" spans="1:20" s="41" customFormat="1" outlineLevel="1" x14ac:dyDescent="0.25">
      <c r="A160" s="51">
        <v>154</v>
      </c>
      <c r="B160" s="55">
        <f t="shared" si="24"/>
        <v>2577.4847804863989</v>
      </c>
      <c r="C160" s="55">
        <f t="shared" si="30"/>
        <v>207.05947338433603</v>
      </c>
      <c r="D160" s="55">
        <f t="shared" si="25"/>
        <v>2370.425307102063</v>
      </c>
      <c r="E160" s="55">
        <f t="shared" si="26"/>
        <v>249606.09626139444</v>
      </c>
      <c r="F160" s="44"/>
      <c r="G160" s="55">
        <f t="shared" si="27"/>
        <v>2242.0106442371157</v>
      </c>
      <c r="H160" s="55">
        <f t="shared" si="31"/>
        <v>634.5</v>
      </c>
      <c r="I160" s="55">
        <f t="shared" si="28"/>
        <v>1607.5106442371157</v>
      </c>
      <c r="J160" s="55">
        <f t="shared" si="29"/>
        <v>168777</v>
      </c>
      <c r="K160" s="49"/>
      <c r="L160" s="55">
        <f t="shared" si="33"/>
        <v>2243.878028471619</v>
      </c>
      <c r="M160" s="55">
        <f t="shared" si="34"/>
        <v>675.04909364345735</v>
      </c>
      <c r="N160" s="55">
        <f t="shared" si="35"/>
        <v>1568.8289348281617</v>
      </c>
      <c r="O160" s="55">
        <f t="shared" si="32"/>
        <v>164659.88293025771</v>
      </c>
      <c r="T160" s="54"/>
    </row>
    <row r="161" spans="1:20" s="41" customFormat="1" outlineLevel="1" x14ac:dyDescent="0.25">
      <c r="A161" s="51">
        <v>155</v>
      </c>
      <c r="B161" s="55">
        <f t="shared" si="24"/>
        <v>2577.4847804863994</v>
      </c>
      <c r="C161" s="55">
        <f t="shared" si="30"/>
        <v>209.02421785242385</v>
      </c>
      <c r="D161" s="55">
        <f t="shared" si="25"/>
        <v>2368.4605626339753</v>
      </c>
      <c r="E161" s="55">
        <f t="shared" si="26"/>
        <v>249397.07204354202</v>
      </c>
      <c r="F161" s="44"/>
      <c r="G161" s="55">
        <f t="shared" si="27"/>
        <v>2235.990005120123</v>
      </c>
      <c r="H161" s="55">
        <f t="shared" si="31"/>
        <v>634.5</v>
      </c>
      <c r="I161" s="55">
        <f t="shared" si="28"/>
        <v>1601.4900051201228</v>
      </c>
      <c r="J161" s="55">
        <f t="shared" si="29"/>
        <v>168142.5</v>
      </c>
      <c r="K161" s="49"/>
      <c r="L161" s="55">
        <f t="shared" si="33"/>
        <v>2243.878028471619</v>
      </c>
      <c r="M161" s="55">
        <f t="shared" si="34"/>
        <v>681.4544947137183</v>
      </c>
      <c r="N161" s="55">
        <f t="shared" si="35"/>
        <v>1562.4235337579007</v>
      </c>
      <c r="O161" s="55">
        <f t="shared" si="32"/>
        <v>163978.42843554399</v>
      </c>
      <c r="T161" s="54"/>
    </row>
    <row r="162" spans="1:20" s="41" customFormat="1" x14ac:dyDescent="0.25">
      <c r="A162" s="49">
        <v>156</v>
      </c>
      <c r="B162" s="53">
        <f t="shared" si="24"/>
        <v>2577.4847804863989</v>
      </c>
      <c r="C162" s="53">
        <f t="shared" si="30"/>
        <v>211.00760537393867</v>
      </c>
      <c r="D162" s="53">
        <f t="shared" si="25"/>
        <v>2366.4771751124604</v>
      </c>
      <c r="E162" s="53">
        <f t="shared" si="26"/>
        <v>249186.06443816808</v>
      </c>
      <c r="F162" s="44"/>
      <c r="G162" s="53">
        <f t="shared" si="27"/>
        <v>2229.9693660031298</v>
      </c>
      <c r="H162" s="53">
        <f t="shared" si="31"/>
        <v>634.5</v>
      </c>
      <c r="I162" s="53">
        <f t="shared" si="28"/>
        <v>1595.4693660031298</v>
      </c>
      <c r="J162" s="53">
        <f t="shared" si="29"/>
        <v>167508</v>
      </c>
      <c r="K162" s="49"/>
      <c r="L162" s="53">
        <f t="shared" si="33"/>
        <v>2243.878028471619</v>
      </c>
      <c r="M162" s="53">
        <f t="shared" si="34"/>
        <v>687.92067530839768</v>
      </c>
      <c r="N162" s="53">
        <f t="shared" si="35"/>
        <v>1555.9573531632213</v>
      </c>
      <c r="O162" s="53">
        <f t="shared" si="32"/>
        <v>163290.5077602356</v>
      </c>
      <c r="T162" s="54"/>
    </row>
    <row r="163" spans="1:20" s="41" customFormat="1" outlineLevel="1" x14ac:dyDescent="0.25">
      <c r="A163" s="51">
        <v>157</v>
      </c>
      <c r="B163" s="55">
        <f t="shared" si="24"/>
        <v>2577.4847804863989</v>
      </c>
      <c r="C163" s="55">
        <f t="shared" si="30"/>
        <v>213.00981284895417</v>
      </c>
      <c r="D163" s="55">
        <f t="shared" si="25"/>
        <v>2364.4749676374449</v>
      </c>
      <c r="E163" s="55">
        <f t="shared" si="26"/>
        <v>248973.05462531911</v>
      </c>
      <c r="F163" s="44"/>
      <c r="G163" s="55">
        <f t="shared" si="27"/>
        <v>2223.9487268861367</v>
      </c>
      <c r="H163" s="55">
        <f t="shared" si="31"/>
        <v>634.5</v>
      </c>
      <c r="I163" s="55">
        <f t="shared" si="28"/>
        <v>1589.4487268861369</v>
      </c>
      <c r="J163" s="55">
        <f t="shared" si="29"/>
        <v>166873.5</v>
      </c>
      <c r="K163" s="49"/>
      <c r="L163" s="55">
        <f>+M163+N163</f>
        <v>2167.9544669267548</v>
      </c>
      <c r="M163" s="55">
        <f>IF(O162&lt;0,0,+O162/($C$3-A162))</f>
        <v>618.52465060695306</v>
      </c>
      <c r="N163" s="55">
        <f t="shared" si="35"/>
        <v>1549.4298163198016</v>
      </c>
      <c r="O163" s="55">
        <f t="shared" si="32"/>
        <v>162671.98310962864</v>
      </c>
      <c r="T163" s="54"/>
    </row>
    <row r="164" spans="1:20" s="41" customFormat="1" outlineLevel="1" x14ac:dyDescent="0.25">
      <c r="A164" s="51">
        <v>158</v>
      </c>
      <c r="B164" s="55">
        <f t="shared" si="24"/>
        <v>2577.4847804863989</v>
      </c>
      <c r="C164" s="55">
        <f t="shared" si="30"/>
        <v>215.03101885611221</v>
      </c>
      <c r="D164" s="55">
        <f t="shared" si="25"/>
        <v>2362.4537616302869</v>
      </c>
      <c r="E164" s="55">
        <f t="shared" si="26"/>
        <v>248758.02360646302</v>
      </c>
      <c r="F164" s="44"/>
      <c r="G164" s="55">
        <f t="shared" si="27"/>
        <v>2217.928087769144</v>
      </c>
      <c r="H164" s="55">
        <f t="shared" si="31"/>
        <v>634.5</v>
      </c>
      <c r="I164" s="55">
        <f t="shared" si="28"/>
        <v>1583.428087769144</v>
      </c>
      <c r="J164" s="55">
        <f t="shared" si="29"/>
        <v>166239</v>
      </c>
      <c r="K164" s="49"/>
      <c r="L164" s="55">
        <f t="shared" si="33"/>
        <v>2167.9544669267548</v>
      </c>
      <c r="M164" s="55">
        <f t="shared" si="34"/>
        <v>624.39370294149808</v>
      </c>
      <c r="N164" s="55">
        <f t="shared" si="35"/>
        <v>1543.5607639852567</v>
      </c>
      <c r="O164" s="55">
        <f t="shared" si="32"/>
        <v>162047.58940668713</v>
      </c>
      <c r="T164" s="54"/>
    </row>
    <row r="165" spans="1:20" s="41" customFormat="1" outlineLevel="1" x14ac:dyDescent="0.25">
      <c r="A165" s="51">
        <v>159</v>
      </c>
      <c r="B165" s="55">
        <f t="shared" si="24"/>
        <v>2577.4847804863994</v>
      </c>
      <c r="C165" s="55">
        <f t="shared" si="30"/>
        <v>217.07140366855023</v>
      </c>
      <c r="D165" s="55">
        <f t="shared" si="25"/>
        <v>2360.413376817849</v>
      </c>
      <c r="E165" s="55">
        <f t="shared" si="26"/>
        <v>248540.95220279446</v>
      </c>
      <c r="F165" s="44"/>
      <c r="G165" s="55">
        <f t="shared" si="27"/>
        <v>2211.9074486521508</v>
      </c>
      <c r="H165" s="55">
        <f t="shared" si="31"/>
        <v>634.5</v>
      </c>
      <c r="I165" s="55">
        <f t="shared" si="28"/>
        <v>1577.4074486521508</v>
      </c>
      <c r="J165" s="55">
        <f t="shared" si="29"/>
        <v>165604.5</v>
      </c>
      <c r="K165" s="49"/>
      <c r="L165" s="55">
        <f t="shared" si="33"/>
        <v>2167.9544669267548</v>
      </c>
      <c r="M165" s="55">
        <f t="shared" si="34"/>
        <v>630.31844549836751</v>
      </c>
      <c r="N165" s="55">
        <f t="shared" si="35"/>
        <v>1537.6360214283873</v>
      </c>
      <c r="O165" s="55">
        <f t="shared" si="32"/>
        <v>161417.27096118877</v>
      </c>
      <c r="T165" s="54"/>
    </row>
    <row r="166" spans="1:20" s="41" customFormat="1" outlineLevel="1" x14ac:dyDescent="0.25">
      <c r="A166" s="51">
        <v>160</v>
      </c>
      <c r="B166" s="55">
        <f t="shared" si="24"/>
        <v>2577.4847804863994</v>
      </c>
      <c r="C166" s="55">
        <f t="shared" si="30"/>
        <v>219.1311492699804</v>
      </c>
      <c r="D166" s="55">
        <f t="shared" si="25"/>
        <v>2358.3536312164188</v>
      </c>
      <c r="E166" s="55">
        <f t="shared" si="26"/>
        <v>248321.82105352447</v>
      </c>
      <c r="F166" s="44"/>
      <c r="G166" s="55">
        <f t="shared" si="27"/>
        <v>2205.8868095351581</v>
      </c>
      <c r="H166" s="55">
        <f t="shared" si="31"/>
        <v>634.5</v>
      </c>
      <c r="I166" s="55">
        <f t="shared" si="28"/>
        <v>1571.3868095351579</v>
      </c>
      <c r="J166" s="55">
        <f t="shared" si="29"/>
        <v>164970</v>
      </c>
      <c r="K166" s="49"/>
      <c r="L166" s="55">
        <f t="shared" si="33"/>
        <v>2167.9544669267548</v>
      </c>
      <c r="M166" s="55">
        <f t="shared" si="34"/>
        <v>636.29940671054965</v>
      </c>
      <c r="N166" s="55">
        <f t="shared" si="35"/>
        <v>1531.6550602162051</v>
      </c>
      <c r="O166" s="55">
        <f t="shared" si="32"/>
        <v>160780.97155447822</v>
      </c>
      <c r="T166" s="54"/>
    </row>
    <row r="167" spans="1:20" s="41" customFormat="1" outlineLevel="1" x14ac:dyDescent="0.25">
      <c r="A167" s="51">
        <v>161</v>
      </c>
      <c r="B167" s="55">
        <f t="shared" si="24"/>
        <v>2577.4847804863989</v>
      </c>
      <c r="C167" s="55">
        <f t="shared" si="30"/>
        <v>221.21043937092043</v>
      </c>
      <c r="D167" s="55">
        <f t="shared" si="25"/>
        <v>2356.2743411154784</v>
      </c>
      <c r="E167" s="55">
        <f t="shared" si="26"/>
        <v>248100.61061415356</v>
      </c>
      <c r="F167" s="44"/>
      <c r="G167" s="55">
        <f t="shared" si="27"/>
        <v>2199.866170418165</v>
      </c>
      <c r="H167" s="55">
        <f t="shared" si="31"/>
        <v>634.5</v>
      </c>
      <c r="I167" s="55">
        <f t="shared" si="28"/>
        <v>1565.366170418165</v>
      </c>
      <c r="J167" s="55">
        <f t="shared" si="29"/>
        <v>164335.5</v>
      </c>
      <c r="K167" s="49"/>
      <c r="L167" s="55">
        <f t="shared" si="33"/>
        <v>2167.9544669267548</v>
      </c>
      <c r="M167" s="55">
        <f t="shared" si="34"/>
        <v>642.33712002522407</v>
      </c>
      <c r="N167" s="55">
        <f t="shared" si="35"/>
        <v>1525.6173469015307</v>
      </c>
      <c r="O167" s="55">
        <f t="shared" si="32"/>
        <v>160138.63443445301</v>
      </c>
      <c r="T167" s="54"/>
    </row>
    <row r="168" spans="1:20" s="41" customFormat="1" outlineLevel="1" x14ac:dyDescent="0.25">
      <c r="A168" s="51">
        <v>162</v>
      </c>
      <c r="B168" s="55">
        <f t="shared" si="24"/>
        <v>2577.4847804863989</v>
      </c>
      <c r="C168" s="55">
        <f t="shared" si="30"/>
        <v>223.3094594250793</v>
      </c>
      <c r="D168" s="55">
        <f t="shared" si="25"/>
        <v>2354.1753210613197</v>
      </c>
      <c r="E168" s="55">
        <f t="shared" si="26"/>
        <v>247877.30115472848</v>
      </c>
      <c r="F168" s="44"/>
      <c r="G168" s="55">
        <f t="shared" si="27"/>
        <v>2193.8455313011718</v>
      </c>
      <c r="H168" s="55">
        <f t="shared" si="31"/>
        <v>634.5</v>
      </c>
      <c r="I168" s="55">
        <f t="shared" si="28"/>
        <v>1559.3455313011721</v>
      </c>
      <c r="J168" s="55">
        <f t="shared" si="29"/>
        <v>163701</v>
      </c>
      <c r="K168" s="49"/>
      <c r="L168" s="55">
        <f t="shared" si="33"/>
        <v>2167.9544669267548</v>
      </c>
      <c r="M168" s="55">
        <f t="shared" si="34"/>
        <v>648.43212395133992</v>
      </c>
      <c r="N168" s="55">
        <f t="shared" si="35"/>
        <v>1519.5223429754149</v>
      </c>
      <c r="O168" s="55">
        <f t="shared" si="32"/>
        <v>159490.20231050166</v>
      </c>
      <c r="T168" s="54"/>
    </row>
    <row r="169" spans="1:20" s="41" customFormat="1" outlineLevel="1" x14ac:dyDescent="0.25">
      <c r="A169" s="51">
        <v>163</v>
      </c>
      <c r="B169" s="55">
        <f t="shared" si="24"/>
        <v>2577.4847804863989</v>
      </c>
      <c r="C169" s="55">
        <f t="shared" si="30"/>
        <v>225.42839664589752</v>
      </c>
      <c r="D169" s="55">
        <f t="shared" si="25"/>
        <v>2352.0563838405014</v>
      </c>
      <c r="E169" s="55">
        <f t="shared" si="26"/>
        <v>247651.87275808258</v>
      </c>
      <c r="F169" s="44"/>
      <c r="G169" s="55">
        <f t="shared" si="27"/>
        <v>2187.8248921841791</v>
      </c>
      <c r="H169" s="55">
        <f t="shared" si="31"/>
        <v>634.5</v>
      </c>
      <c r="I169" s="55">
        <f t="shared" si="28"/>
        <v>1553.3248921841791</v>
      </c>
      <c r="J169" s="55">
        <f t="shared" si="29"/>
        <v>163066.5</v>
      </c>
      <c r="K169" s="49"/>
      <c r="L169" s="55">
        <f t="shared" si="33"/>
        <v>2167.9544669267548</v>
      </c>
      <c r="M169" s="55">
        <f t="shared" si="34"/>
        <v>654.58496210764611</v>
      </c>
      <c r="N169" s="55">
        <f t="shared" si="35"/>
        <v>1513.3695048191087</v>
      </c>
      <c r="O169" s="55">
        <f t="shared" si="32"/>
        <v>158835.61734839401</v>
      </c>
      <c r="T169" s="54"/>
    </row>
    <row r="170" spans="1:20" s="41" customFormat="1" outlineLevel="1" x14ac:dyDescent="0.25">
      <c r="A170" s="51">
        <v>164</v>
      </c>
      <c r="B170" s="55">
        <f t="shared" si="24"/>
        <v>2577.4847804863989</v>
      </c>
      <c r="C170" s="55">
        <f t="shared" si="30"/>
        <v>227.5674400232455</v>
      </c>
      <c r="D170" s="55">
        <f t="shared" si="25"/>
        <v>2349.9173404631533</v>
      </c>
      <c r="E170" s="55">
        <f t="shared" si="26"/>
        <v>247424.30531805934</v>
      </c>
      <c r="F170" s="44"/>
      <c r="G170" s="55">
        <f t="shared" si="27"/>
        <v>2181.8042530671864</v>
      </c>
      <c r="H170" s="55">
        <f t="shared" si="31"/>
        <v>634.5</v>
      </c>
      <c r="I170" s="55">
        <f t="shared" si="28"/>
        <v>1547.3042530671862</v>
      </c>
      <c r="J170" s="55">
        <f t="shared" si="29"/>
        <v>162432</v>
      </c>
      <c r="K170" s="49"/>
      <c r="L170" s="55">
        <f t="shared" si="33"/>
        <v>2167.9544669267548</v>
      </c>
      <c r="M170" s="55">
        <f t="shared" si="34"/>
        <v>660.79618327117737</v>
      </c>
      <c r="N170" s="55">
        <f t="shared" si="35"/>
        <v>1507.1582836555774</v>
      </c>
      <c r="O170" s="55">
        <f t="shared" si="32"/>
        <v>158174.82116512282</v>
      </c>
      <c r="T170" s="54"/>
    </row>
    <row r="171" spans="1:20" s="41" customFormat="1" outlineLevel="1" x14ac:dyDescent="0.25">
      <c r="A171" s="51">
        <v>165</v>
      </c>
      <c r="B171" s="55">
        <f t="shared" si="24"/>
        <v>2577.4847804863989</v>
      </c>
      <c r="C171" s="55">
        <f t="shared" si="30"/>
        <v>229.72678034027922</v>
      </c>
      <c r="D171" s="55">
        <f t="shared" si="25"/>
        <v>2347.7580001461197</v>
      </c>
      <c r="E171" s="55">
        <f t="shared" si="26"/>
        <v>247194.57853771906</v>
      </c>
      <c r="F171" s="44"/>
      <c r="G171" s="55">
        <f t="shared" si="27"/>
        <v>2175.7836139501933</v>
      </c>
      <c r="H171" s="55">
        <f t="shared" si="31"/>
        <v>634.5</v>
      </c>
      <c r="I171" s="55">
        <f t="shared" si="28"/>
        <v>1541.2836139501933</v>
      </c>
      <c r="J171" s="55">
        <f t="shared" si="29"/>
        <v>161797.5</v>
      </c>
      <c r="K171" s="49"/>
      <c r="L171" s="55">
        <f t="shared" si="33"/>
        <v>2167.9544669267548</v>
      </c>
      <c r="M171" s="55">
        <f t="shared" si="34"/>
        <v>667.06634142620055</v>
      </c>
      <c r="N171" s="55">
        <f t="shared" si="35"/>
        <v>1500.8881255005542</v>
      </c>
      <c r="O171" s="55">
        <f t="shared" si="32"/>
        <v>157507.75482369662</v>
      </c>
      <c r="T171" s="54"/>
    </row>
    <row r="172" spans="1:20" s="41" customFormat="1" outlineLevel="1" x14ac:dyDescent="0.25">
      <c r="A172" s="51">
        <v>166</v>
      </c>
      <c r="B172" s="55">
        <f t="shared" si="24"/>
        <v>2577.4847804863989</v>
      </c>
      <c r="C172" s="55">
        <f t="shared" si="30"/>
        <v>231.90661019045658</v>
      </c>
      <c r="D172" s="55">
        <f t="shared" si="25"/>
        <v>2345.5781702959425</v>
      </c>
      <c r="E172" s="55">
        <f t="shared" si="26"/>
        <v>246962.6719275286</v>
      </c>
      <c r="F172" s="44"/>
      <c r="G172" s="55">
        <f t="shared" si="27"/>
        <v>2169.7629748332001</v>
      </c>
      <c r="H172" s="55">
        <f t="shared" si="31"/>
        <v>634.5</v>
      </c>
      <c r="I172" s="55">
        <f t="shared" si="28"/>
        <v>1535.2629748332004</v>
      </c>
      <c r="J172" s="55">
        <f t="shared" si="29"/>
        <v>161163</v>
      </c>
      <c r="K172" s="49"/>
      <c r="L172" s="55">
        <f t="shared" si="33"/>
        <v>2167.9544669267548</v>
      </c>
      <c r="M172" s="55">
        <f t="shared" si="34"/>
        <v>673.39599581362359</v>
      </c>
      <c r="N172" s="55">
        <f t="shared" si="35"/>
        <v>1494.5584711131312</v>
      </c>
      <c r="O172" s="55">
        <f t="shared" si="32"/>
        <v>156834.358827883</v>
      </c>
      <c r="T172" s="54"/>
    </row>
    <row r="173" spans="1:20" s="41" customFormat="1" outlineLevel="1" x14ac:dyDescent="0.25">
      <c r="A173" s="51">
        <v>167</v>
      </c>
      <c r="B173" s="55">
        <f t="shared" si="24"/>
        <v>2577.4847804863989</v>
      </c>
      <c r="C173" s="55">
        <f t="shared" si="30"/>
        <v>234.10712399471484</v>
      </c>
      <c r="D173" s="55">
        <f t="shared" si="25"/>
        <v>2343.3776564916839</v>
      </c>
      <c r="E173" s="55">
        <f t="shared" si="26"/>
        <v>246728.5648035339</v>
      </c>
      <c r="F173" s="44"/>
      <c r="G173" s="55">
        <f t="shared" si="27"/>
        <v>2163.7423357162074</v>
      </c>
      <c r="H173" s="55">
        <f t="shared" si="31"/>
        <v>634.5</v>
      </c>
      <c r="I173" s="55">
        <f t="shared" si="28"/>
        <v>1529.2423357162074</v>
      </c>
      <c r="J173" s="55">
        <f t="shared" si="29"/>
        <v>160528.5</v>
      </c>
      <c r="K173" s="49"/>
      <c r="L173" s="55">
        <f t="shared" si="33"/>
        <v>2167.9544669267548</v>
      </c>
      <c r="M173" s="55">
        <f t="shared" si="34"/>
        <v>679.7857109808765</v>
      </c>
      <c r="N173" s="55">
        <f t="shared" si="35"/>
        <v>1488.1687559458783</v>
      </c>
      <c r="O173" s="55">
        <f t="shared" si="32"/>
        <v>156154.57311690212</v>
      </c>
      <c r="T173" s="54"/>
    </row>
    <row r="174" spans="1:20" s="41" customFormat="1" x14ac:dyDescent="0.25">
      <c r="A174" s="49">
        <v>168</v>
      </c>
      <c r="B174" s="53">
        <f t="shared" si="24"/>
        <v>2577.4847804863989</v>
      </c>
      <c r="C174" s="53">
        <f t="shared" si="30"/>
        <v>236.32851801881145</v>
      </c>
      <c r="D174" s="53">
        <f t="shared" si="25"/>
        <v>2341.1562624675876</v>
      </c>
      <c r="E174" s="53">
        <f t="shared" si="26"/>
        <v>246492.23628551507</v>
      </c>
      <c r="F174" s="44"/>
      <c r="G174" s="53">
        <f t="shared" si="27"/>
        <v>2157.7216965992147</v>
      </c>
      <c r="H174" s="53">
        <f t="shared" si="31"/>
        <v>634.5</v>
      </c>
      <c r="I174" s="53">
        <f t="shared" si="28"/>
        <v>1523.2216965992145</v>
      </c>
      <c r="J174" s="53">
        <f t="shared" si="29"/>
        <v>159894</v>
      </c>
      <c r="K174" s="49"/>
      <c r="L174" s="53">
        <f t="shared" si="33"/>
        <v>2167.9544669267548</v>
      </c>
      <c r="M174" s="53">
        <f t="shared" si="34"/>
        <v>686.23605683226242</v>
      </c>
      <c r="N174" s="53">
        <f t="shared" si="35"/>
        <v>1481.7184100944924</v>
      </c>
      <c r="O174" s="53">
        <f t="shared" si="32"/>
        <v>155468.33706006984</v>
      </c>
      <c r="T174" s="54"/>
    </row>
    <row r="175" spans="1:20" s="41" customFormat="1" outlineLevel="1" x14ac:dyDescent="0.25">
      <c r="A175" s="51">
        <v>169</v>
      </c>
      <c r="B175" s="55">
        <f t="shared" si="24"/>
        <v>2577.4847804863994</v>
      </c>
      <c r="C175" s="55">
        <f t="shared" si="30"/>
        <v>238.57099039082891</v>
      </c>
      <c r="D175" s="55">
        <f t="shared" si="25"/>
        <v>2338.9137900955702</v>
      </c>
      <c r="E175" s="55">
        <f t="shared" si="26"/>
        <v>246253.66529512423</v>
      </c>
      <c r="F175" s="44"/>
      <c r="G175" s="55">
        <f t="shared" si="27"/>
        <v>2151.7010574822216</v>
      </c>
      <c r="H175" s="55">
        <f t="shared" si="31"/>
        <v>634.5</v>
      </c>
      <c r="I175" s="55">
        <f t="shared" si="28"/>
        <v>1517.2010574822216</v>
      </c>
      <c r="J175" s="55">
        <f t="shared" si="29"/>
        <v>159259.5</v>
      </c>
      <c r="K175" s="49"/>
      <c r="L175" s="55">
        <f>+M175+N175</f>
        <v>2092.1447037234338</v>
      </c>
      <c r="M175" s="55">
        <f>IF(O174&lt;0,0,+O174/($C$3-A174))</f>
        <v>616.9378454764676</v>
      </c>
      <c r="N175" s="55">
        <f t="shared" si="35"/>
        <v>1475.2068582469662</v>
      </c>
      <c r="O175" s="55">
        <f t="shared" si="32"/>
        <v>154851.39921459337</v>
      </c>
      <c r="T175" s="54"/>
    </row>
    <row r="176" spans="1:20" s="41" customFormat="1" outlineLevel="1" x14ac:dyDescent="0.25">
      <c r="A176" s="51">
        <v>170</v>
      </c>
      <c r="B176" s="55">
        <f t="shared" si="24"/>
        <v>2577.4847804863989</v>
      </c>
      <c r="C176" s="55">
        <f t="shared" si="30"/>
        <v>240.83474111884587</v>
      </c>
      <c r="D176" s="55">
        <f t="shared" si="25"/>
        <v>2336.6500393675528</v>
      </c>
      <c r="E176" s="55">
        <f t="shared" si="26"/>
        <v>246012.83055400537</v>
      </c>
      <c r="F176" s="44"/>
      <c r="G176" s="55">
        <f t="shared" si="27"/>
        <v>2145.6804183652284</v>
      </c>
      <c r="H176" s="55">
        <f t="shared" si="31"/>
        <v>634.5</v>
      </c>
      <c r="I176" s="55">
        <f t="shared" si="28"/>
        <v>1511.1804183652287</v>
      </c>
      <c r="J176" s="55">
        <f t="shared" si="29"/>
        <v>158625</v>
      </c>
      <c r="K176" s="49"/>
      <c r="L176" s="55">
        <f t="shared" si="33"/>
        <v>2092.1447037234338</v>
      </c>
      <c r="M176" s="55">
        <f t="shared" si="34"/>
        <v>622.79184094570155</v>
      </c>
      <c r="N176" s="55">
        <f t="shared" si="35"/>
        <v>1469.3528627777323</v>
      </c>
      <c r="O176" s="55">
        <f t="shared" si="32"/>
        <v>154228.60737364768</v>
      </c>
      <c r="T176" s="54"/>
    </row>
    <row r="177" spans="1:20" s="41" customFormat="1" outlineLevel="1" x14ac:dyDescent="0.25">
      <c r="A177" s="51">
        <v>171</v>
      </c>
      <c r="B177" s="55">
        <f t="shared" si="24"/>
        <v>2577.4847804863984</v>
      </c>
      <c r="C177" s="55">
        <f t="shared" si="30"/>
        <v>243.11997210877649</v>
      </c>
      <c r="D177" s="55">
        <f t="shared" si="25"/>
        <v>2334.364808377622</v>
      </c>
      <c r="E177" s="55">
        <f t="shared" si="26"/>
        <v>245769.71058189659</v>
      </c>
      <c r="F177" s="44"/>
      <c r="G177" s="55">
        <f t="shared" si="27"/>
        <v>2139.6597792482357</v>
      </c>
      <c r="H177" s="55">
        <f t="shared" si="31"/>
        <v>634.5</v>
      </c>
      <c r="I177" s="55">
        <f t="shared" si="28"/>
        <v>1505.1597792482357</v>
      </c>
      <c r="J177" s="55">
        <f t="shared" si="29"/>
        <v>157990.5</v>
      </c>
      <c r="K177" s="49"/>
      <c r="L177" s="55">
        <f t="shared" si="33"/>
        <v>2092.1447037234338</v>
      </c>
      <c r="M177" s="55">
        <f t="shared" si="34"/>
        <v>628.70138376578302</v>
      </c>
      <c r="N177" s="55">
        <f t="shared" si="35"/>
        <v>1463.4433199576508</v>
      </c>
      <c r="O177" s="55">
        <f t="shared" si="32"/>
        <v>153599.9059898819</v>
      </c>
      <c r="T177" s="54"/>
    </row>
    <row r="178" spans="1:20" s="41" customFormat="1" outlineLevel="1" x14ac:dyDescent="0.25">
      <c r="A178" s="51">
        <v>172</v>
      </c>
      <c r="B178" s="55">
        <f t="shared" si="24"/>
        <v>2577.4847804863989</v>
      </c>
      <c r="C178" s="55">
        <f t="shared" si="30"/>
        <v>245.42688718237829</v>
      </c>
      <c r="D178" s="55">
        <f t="shared" si="25"/>
        <v>2332.0578933040206</v>
      </c>
      <c r="E178" s="55">
        <f t="shared" si="26"/>
        <v>245524.28369471422</v>
      </c>
      <c r="F178" s="44"/>
      <c r="G178" s="55">
        <f t="shared" si="27"/>
        <v>2133.6391401312426</v>
      </c>
      <c r="H178" s="55">
        <f t="shared" si="31"/>
        <v>634.5</v>
      </c>
      <c r="I178" s="55">
        <f t="shared" si="28"/>
        <v>1499.1391401312426</v>
      </c>
      <c r="J178" s="55">
        <f t="shared" si="29"/>
        <v>157356</v>
      </c>
      <c r="K178" s="49"/>
      <c r="L178" s="55">
        <f t="shared" si="33"/>
        <v>2092.1447037234338</v>
      </c>
      <c r="M178" s="55">
        <f t="shared" si="34"/>
        <v>634.66700101402239</v>
      </c>
      <c r="N178" s="55">
        <f t="shared" si="35"/>
        <v>1457.4777027094115</v>
      </c>
      <c r="O178" s="55">
        <f t="shared" si="32"/>
        <v>152965.23898886787</v>
      </c>
      <c r="T178" s="54"/>
    </row>
    <row r="179" spans="1:20" s="41" customFormat="1" outlineLevel="1" x14ac:dyDescent="0.25">
      <c r="A179" s="51">
        <v>173</v>
      </c>
      <c r="B179" s="55">
        <f t="shared" si="24"/>
        <v>2577.4847804863989</v>
      </c>
      <c r="C179" s="55">
        <f t="shared" si="30"/>
        <v>247.7556920954311</v>
      </c>
      <c r="D179" s="55">
        <f t="shared" si="25"/>
        <v>2329.7290883909677</v>
      </c>
      <c r="E179" s="55">
        <f t="shared" si="26"/>
        <v>245276.52800261878</v>
      </c>
      <c r="F179" s="44"/>
      <c r="G179" s="55">
        <f t="shared" si="27"/>
        <v>2127.6185010142499</v>
      </c>
      <c r="H179" s="55">
        <f t="shared" si="31"/>
        <v>634.5</v>
      </c>
      <c r="I179" s="55">
        <f t="shared" si="28"/>
        <v>1493.1185010142497</v>
      </c>
      <c r="J179" s="55">
        <f t="shared" si="29"/>
        <v>156721.5</v>
      </c>
      <c r="K179" s="49"/>
      <c r="L179" s="55">
        <f t="shared" si="33"/>
        <v>2092.1447037234338</v>
      </c>
      <c r="M179" s="55">
        <f t="shared" si="34"/>
        <v>640.68922476905732</v>
      </c>
      <c r="N179" s="55">
        <f t="shared" si="35"/>
        <v>1451.4554789543765</v>
      </c>
      <c r="O179" s="55">
        <f t="shared" si="32"/>
        <v>152324.5497640988</v>
      </c>
      <c r="T179" s="54"/>
    </row>
    <row r="180" spans="1:20" s="41" customFormat="1" outlineLevel="1" x14ac:dyDescent="0.25">
      <c r="A180" s="51">
        <v>174</v>
      </c>
      <c r="B180" s="55">
        <f t="shared" si="24"/>
        <v>2577.4847804863989</v>
      </c>
      <c r="C180" s="55">
        <f t="shared" si="30"/>
        <v>250.10659455608894</v>
      </c>
      <c r="D180" s="55">
        <f t="shared" si="25"/>
        <v>2327.3781859303099</v>
      </c>
      <c r="E180" s="55">
        <f t="shared" si="26"/>
        <v>245026.42140806268</v>
      </c>
      <c r="F180" s="44"/>
      <c r="G180" s="55">
        <f t="shared" si="27"/>
        <v>2121.5978618972567</v>
      </c>
      <c r="H180" s="55">
        <f t="shared" si="31"/>
        <v>634.5</v>
      </c>
      <c r="I180" s="55">
        <f t="shared" si="28"/>
        <v>1487.0978618972567</v>
      </c>
      <c r="J180" s="55">
        <f t="shared" si="29"/>
        <v>156087</v>
      </c>
      <c r="K180" s="49"/>
      <c r="L180" s="55">
        <f t="shared" si="33"/>
        <v>2092.1447037234338</v>
      </c>
      <c r="M180" s="55">
        <f t="shared" si="34"/>
        <v>646.7685921583095</v>
      </c>
      <c r="N180" s="55">
        <f t="shared" si="35"/>
        <v>1445.3761115651243</v>
      </c>
      <c r="O180" s="55">
        <f t="shared" si="32"/>
        <v>151677.7811719405</v>
      </c>
      <c r="T180" s="54"/>
    </row>
    <row r="181" spans="1:20" s="41" customFormat="1" outlineLevel="1" x14ac:dyDescent="0.25">
      <c r="A181" s="51">
        <v>175</v>
      </c>
      <c r="B181" s="55">
        <f t="shared" si="24"/>
        <v>2577.4847804863984</v>
      </c>
      <c r="C181" s="55">
        <f t="shared" si="30"/>
        <v>252.47980424340543</v>
      </c>
      <c r="D181" s="55">
        <f t="shared" si="25"/>
        <v>2325.0049762429931</v>
      </c>
      <c r="E181" s="55">
        <f t="shared" si="26"/>
        <v>244773.94160381929</v>
      </c>
      <c r="F181" s="44"/>
      <c r="G181" s="55">
        <f t="shared" si="27"/>
        <v>2115.5772227802636</v>
      </c>
      <c r="H181" s="55">
        <f t="shared" si="31"/>
        <v>634.5</v>
      </c>
      <c r="I181" s="55">
        <f t="shared" si="28"/>
        <v>1481.0772227802638</v>
      </c>
      <c r="J181" s="55">
        <f t="shared" si="29"/>
        <v>155452.5</v>
      </c>
      <c r="K181" s="49"/>
      <c r="L181" s="55">
        <f t="shared" si="33"/>
        <v>2092.1447037234338</v>
      </c>
      <c r="M181" s="55">
        <f t="shared" si="34"/>
        <v>652.90564540589162</v>
      </c>
      <c r="N181" s="55">
        <f t="shared" si="35"/>
        <v>1439.2390583175422</v>
      </c>
      <c r="O181" s="55">
        <f t="shared" si="32"/>
        <v>151024.8755265346</v>
      </c>
      <c r="T181" s="54"/>
    </row>
    <row r="182" spans="1:20" s="41" customFormat="1" outlineLevel="1" x14ac:dyDescent="0.25">
      <c r="A182" s="51">
        <v>176</v>
      </c>
      <c r="B182" s="55">
        <f t="shared" si="24"/>
        <v>2577.4847804863989</v>
      </c>
      <c r="C182" s="55">
        <f t="shared" si="30"/>
        <v>254.87553282603523</v>
      </c>
      <c r="D182" s="55">
        <f t="shared" si="25"/>
        <v>2322.6092476603635</v>
      </c>
      <c r="E182" s="55">
        <f t="shared" si="26"/>
        <v>244519.06607099326</v>
      </c>
      <c r="F182" s="44"/>
      <c r="G182" s="55">
        <f t="shared" si="27"/>
        <v>2109.5565836632709</v>
      </c>
      <c r="H182" s="55">
        <f t="shared" si="31"/>
        <v>634.5</v>
      </c>
      <c r="I182" s="55">
        <f t="shared" si="28"/>
        <v>1475.0565836632709</v>
      </c>
      <c r="J182" s="55">
        <f t="shared" si="29"/>
        <v>154818</v>
      </c>
      <c r="K182" s="49"/>
      <c r="L182" s="55">
        <f t="shared" si="33"/>
        <v>2092.1447037234338</v>
      </c>
      <c r="M182" s="55">
        <f t="shared" si="34"/>
        <v>659.10093188096835</v>
      </c>
      <c r="N182" s="55">
        <f t="shared" si="35"/>
        <v>1433.0437718424655</v>
      </c>
      <c r="O182" s="55">
        <f t="shared" si="32"/>
        <v>150365.77459465363</v>
      </c>
      <c r="T182" s="54"/>
    </row>
    <row r="183" spans="1:20" s="41" customFormat="1" outlineLevel="1" x14ac:dyDescent="0.25">
      <c r="A183" s="51">
        <v>177</v>
      </c>
      <c r="B183" s="55">
        <f t="shared" si="24"/>
        <v>2577.4847804863989</v>
      </c>
      <c r="C183" s="55">
        <f t="shared" si="30"/>
        <v>257.29399398111298</v>
      </c>
      <c r="D183" s="55">
        <f t="shared" si="25"/>
        <v>2320.1907865052858</v>
      </c>
      <c r="E183" s="55">
        <f t="shared" si="26"/>
        <v>244261.77207701214</v>
      </c>
      <c r="F183" s="44"/>
      <c r="G183" s="55">
        <f t="shared" si="27"/>
        <v>2103.5359445462782</v>
      </c>
      <c r="H183" s="55">
        <f t="shared" si="31"/>
        <v>634.5</v>
      </c>
      <c r="I183" s="55">
        <f t="shared" si="28"/>
        <v>1469.035944546278</v>
      </c>
      <c r="J183" s="55">
        <f t="shared" si="29"/>
        <v>154183.5</v>
      </c>
      <c r="K183" s="49"/>
      <c r="L183" s="55">
        <f t="shared" si="33"/>
        <v>2092.1447037234338</v>
      </c>
      <c r="M183" s="55">
        <f t="shared" si="34"/>
        <v>665.35500414657758</v>
      </c>
      <c r="N183" s="55">
        <f t="shared" si="35"/>
        <v>1426.7896995768563</v>
      </c>
      <c r="O183" s="55">
        <f t="shared" si="32"/>
        <v>149700.41959050705</v>
      </c>
      <c r="T183" s="54"/>
    </row>
    <row r="184" spans="1:20" s="41" customFormat="1" outlineLevel="1" x14ac:dyDescent="0.25">
      <c r="A184" s="51">
        <v>178</v>
      </c>
      <c r="B184" s="55">
        <f t="shared" si="24"/>
        <v>2577.4847804863984</v>
      </c>
      <c r="C184" s="55">
        <f t="shared" si="30"/>
        <v>259.73540341331159</v>
      </c>
      <c r="D184" s="55">
        <f t="shared" si="25"/>
        <v>2317.7493770730871</v>
      </c>
      <c r="E184" s="55">
        <f t="shared" si="26"/>
        <v>244002.03667359884</v>
      </c>
      <c r="F184" s="44"/>
      <c r="G184" s="55">
        <f t="shared" si="27"/>
        <v>2097.515305429285</v>
      </c>
      <c r="H184" s="55">
        <f t="shared" si="31"/>
        <v>634.5</v>
      </c>
      <c r="I184" s="55">
        <f t="shared" si="28"/>
        <v>1463.015305429285</v>
      </c>
      <c r="J184" s="55">
        <f t="shared" si="29"/>
        <v>153549</v>
      </c>
      <c r="K184" s="49"/>
      <c r="L184" s="55">
        <f t="shared" si="33"/>
        <v>2092.1447037234338</v>
      </c>
      <c r="M184" s="55">
        <f t="shared" si="34"/>
        <v>671.66842000891324</v>
      </c>
      <c r="N184" s="55">
        <f t="shared" si="35"/>
        <v>1420.4762837145206</v>
      </c>
      <c r="O184" s="55">
        <f t="shared" si="32"/>
        <v>149028.75117049814</v>
      </c>
      <c r="T184" s="54"/>
    </row>
    <row r="185" spans="1:20" s="41" customFormat="1" outlineLevel="1" x14ac:dyDescent="0.25">
      <c r="A185" s="51">
        <v>179</v>
      </c>
      <c r="B185" s="55">
        <f t="shared" si="24"/>
        <v>2577.4847804863989</v>
      </c>
      <c r="C185" s="55">
        <f t="shared" si="30"/>
        <v>262.1999788740809</v>
      </c>
      <c r="D185" s="55">
        <f t="shared" si="25"/>
        <v>2315.284801612318</v>
      </c>
      <c r="E185" s="55">
        <f t="shared" si="26"/>
        <v>243739.83669472474</v>
      </c>
      <c r="F185" s="44"/>
      <c r="G185" s="55">
        <f t="shared" si="27"/>
        <v>2091.4946663122919</v>
      </c>
      <c r="H185" s="55">
        <f t="shared" si="31"/>
        <v>634.5</v>
      </c>
      <c r="I185" s="55">
        <f t="shared" si="28"/>
        <v>1456.9946663122921</v>
      </c>
      <c r="J185" s="55">
        <f t="shared" si="29"/>
        <v>152914.5</v>
      </c>
      <c r="K185" s="49"/>
      <c r="L185" s="55">
        <f t="shared" si="33"/>
        <v>2092.1447037234338</v>
      </c>
      <c r="M185" s="55">
        <f t="shared" si="34"/>
        <v>678.0417425670762</v>
      </c>
      <c r="N185" s="55">
        <f t="shared" si="35"/>
        <v>1414.1029611563577</v>
      </c>
      <c r="O185" s="55">
        <f t="shared" si="32"/>
        <v>148350.70942793105</v>
      </c>
      <c r="T185" s="54"/>
    </row>
    <row r="186" spans="1:20" s="41" customFormat="1" x14ac:dyDescent="0.25">
      <c r="A186" s="49">
        <v>180</v>
      </c>
      <c r="B186" s="53">
        <f t="shared" si="24"/>
        <v>2577.4847804863984</v>
      </c>
      <c r="C186" s="53">
        <f t="shared" si="30"/>
        <v>264.68794018106905</v>
      </c>
      <c r="D186" s="53">
        <f t="shared" si="25"/>
        <v>2312.7968403053296</v>
      </c>
      <c r="E186" s="53">
        <f t="shared" si="26"/>
        <v>243475.14875454368</v>
      </c>
      <c r="F186" s="44"/>
      <c r="G186" s="53">
        <f t="shared" si="27"/>
        <v>2085.4740271952992</v>
      </c>
      <c r="H186" s="53">
        <f t="shared" si="31"/>
        <v>634.5</v>
      </c>
      <c r="I186" s="53">
        <f t="shared" si="28"/>
        <v>1450.9740271952992</v>
      </c>
      <c r="J186" s="53">
        <f t="shared" si="29"/>
        <v>152280</v>
      </c>
      <c r="K186" s="49"/>
      <c r="L186" s="53">
        <f t="shared" si="33"/>
        <v>2092.1447037234338</v>
      </c>
      <c r="M186" s="53">
        <f t="shared" si="34"/>
        <v>684.47554026329931</v>
      </c>
      <c r="N186" s="53">
        <f t="shared" si="35"/>
        <v>1407.6691634601345</v>
      </c>
      <c r="O186" s="53">
        <f t="shared" si="32"/>
        <v>147666.23388766777</v>
      </c>
      <c r="T186" s="54"/>
    </row>
    <row r="187" spans="1:20" s="41" customFormat="1" outlineLevel="1" x14ac:dyDescent="0.25">
      <c r="A187" s="51">
        <v>181</v>
      </c>
      <c r="B187" s="55">
        <f>+D187+C187</f>
        <v>2577.4847804863984</v>
      </c>
      <c r="C187" s="55">
        <f>IF(A187&gt;$C$3,0,PPMT($C$2,A187,$C$3,-$F$1))</f>
        <v>267.19950923772853</v>
      </c>
      <c r="D187" s="55">
        <f t="shared" ref="D187" si="36">+E186*$C$2</f>
        <v>2310.2852712486701</v>
      </c>
      <c r="E187" s="55">
        <f t="shared" ref="E187" si="37">+E186-C187</f>
        <v>243207.94924530596</v>
      </c>
      <c r="F187" s="44"/>
      <c r="G187" s="55">
        <f t="shared" ref="G187" si="38">+I187+H187</f>
        <v>2079.4533880783065</v>
      </c>
      <c r="H187" s="55">
        <f t="shared" si="31"/>
        <v>634.5</v>
      </c>
      <c r="I187" s="55">
        <f t="shared" ref="I187" si="39">+J186*$C$2</f>
        <v>1444.9533880783063</v>
      </c>
      <c r="J187" s="55">
        <f t="shared" ref="J187" si="40">+J186-H187</f>
        <v>151645.5</v>
      </c>
      <c r="K187" s="49"/>
      <c r="L187" s="55">
        <f>+M187+N187</f>
        <v>2016.4502913217384</v>
      </c>
      <c r="M187" s="55">
        <f>IF(O186&lt;0,0,+O186/($C$3-A186))</f>
        <v>615.27597453194903</v>
      </c>
      <c r="N187" s="55">
        <f t="shared" si="35"/>
        <v>1401.1743167897894</v>
      </c>
      <c r="O187" s="55">
        <f>IF(A187&gt;$C$3,0,+O186-M187)</f>
        <v>147050.95791313582</v>
      </c>
      <c r="T187" s="54"/>
    </row>
    <row r="188" spans="1:20" s="41" customFormat="1" outlineLevel="1" x14ac:dyDescent="0.25">
      <c r="A188" s="51">
        <v>182</v>
      </c>
      <c r="B188" s="55">
        <f t="shared" ref="B188:B189" si="41">+D188+C188</f>
        <v>2577.4847804863989</v>
      </c>
      <c r="C188" s="55">
        <f t="shared" ref="C188:C189" si="42">IF(A188&gt;$C$3,0,PPMT($C$2,A188,$C$3,-$F$1))</f>
        <v>269.73491005310763</v>
      </c>
      <c r="D188" s="55">
        <f t="shared" ref="D188:D189" si="43">+E187*$C$2</f>
        <v>2307.7498704332911</v>
      </c>
      <c r="E188" s="55">
        <f t="shared" ref="E188:E189" si="44">+E187-C188</f>
        <v>242938.21433525285</v>
      </c>
      <c r="F188" s="44"/>
      <c r="G188" s="55">
        <f t="shared" ref="G188:G189" si="45">+I188+H188</f>
        <v>2073.4327489613133</v>
      </c>
      <c r="H188" s="55">
        <f t="shared" si="31"/>
        <v>634.5</v>
      </c>
      <c r="I188" s="55">
        <f t="shared" ref="I188:I189" si="46">+J187*$C$2</f>
        <v>1438.9327489613133</v>
      </c>
      <c r="J188" s="55">
        <f t="shared" ref="J188:J189" si="47">+J187-H188</f>
        <v>151011</v>
      </c>
      <c r="K188" s="49"/>
      <c r="L188" s="55">
        <f t="shared" si="33"/>
        <v>2016.4502913217384</v>
      </c>
      <c r="M188" s="55">
        <f t="shared" si="34"/>
        <v>621.11420085190639</v>
      </c>
      <c r="N188" s="55">
        <f t="shared" si="35"/>
        <v>1395.336090469832</v>
      </c>
      <c r="O188" s="55">
        <f t="shared" ref="O188:O189" si="48">IF(A188&gt;$C$3,0,+O187-M188)</f>
        <v>146429.84371228391</v>
      </c>
      <c r="T188" s="54"/>
    </row>
    <row r="189" spans="1:20" s="41" customFormat="1" outlineLevel="1" x14ac:dyDescent="0.25">
      <c r="A189" s="51">
        <v>183</v>
      </c>
      <c r="B189" s="55">
        <f t="shared" si="41"/>
        <v>2577.4847804863989</v>
      </c>
      <c r="C189" s="55">
        <f t="shared" si="42"/>
        <v>272.29436876182996</v>
      </c>
      <c r="D189" s="55">
        <f t="shared" si="43"/>
        <v>2305.190411724569</v>
      </c>
      <c r="E189" s="55">
        <f t="shared" si="44"/>
        <v>242665.91996649103</v>
      </c>
      <c r="F189" s="44"/>
      <c r="G189" s="55">
        <f t="shared" si="45"/>
        <v>2067.4121098443202</v>
      </c>
      <c r="H189" s="55">
        <f t="shared" si="31"/>
        <v>634.5</v>
      </c>
      <c r="I189" s="55">
        <f t="shared" si="46"/>
        <v>1432.9121098443204</v>
      </c>
      <c r="J189" s="55">
        <f t="shared" si="47"/>
        <v>150376.5</v>
      </c>
      <c r="K189" s="49"/>
      <c r="L189" s="55">
        <f t="shared" si="33"/>
        <v>2016.4502913217384</v>
      </c>
      <c r="M189" s="55">
        <f t="shared" si="34"/>
        <v>627.00782489251924</v>
      </c>
      <c r="N189" s="55">
        <f t="shared" si="35"/>
        <v>1389.4424664292192</v>
      </c>
      <c r="O189" s="55">
        <f t="shared" si="48"/>
        <v>145802.83588739138</v>
      </c>
      <c r="T189" s="54"/>
    </row>
    <row r="190" spans="1:20" s="41" customFormat="1" outlineLevel="1" x14ac:dyDescent="0.25">
      <c r="A190" s="51">
        <v>184</v>
      </c>
      <c r="B190" s="55">
        <f t="shared" ref="B190:B253" si="49">+D190+C190</f>
        <v>2577.4847804863989</v>
      </c>
      <c r="C190" s="55">
        <f t="shared" ref="C190:C253" si="50">IF(A190&gt;$C$3,0,PPMT($C$2,A190,$C$3,-$F$1))</f>
        <v>274.87811364426392</v>
      </c>
      <c r="D190" s="55">
        <f t="shared" ref="D190:D253" si="51">+E189*$C$2</f>
        <v>2302.6066668421349</v>
      </c>
      <c r="E190" s="55">
        <f t="shared" ref="E190:E253" si="52">+E189-C190</f>
        <v>242391.04185284677</v>
      </c>
      <c r="F190" s="44"/>
      <c r="G190" s="55">
        <f t="shared" ref="G190:G253" si="53">+I190+H190</f>
        <v>2061.3914707273275</v>
      </c>
      <c r="H190" s="55">
        <f t="shared" si="31"/>
        <v>634.5</v>
      </c>
      <c r="I190" s="55">
        <f t="shared" ref="I190:I253" si="54">+J189*$C$2</f>
        <v>1426.8914707273275</v>
      </c>
      <c r="J190" s="55">
        <f t="shared" ref="J190:J253" si="55">+J189-H190</f>
        <v>149742</v>
      </c>
      <c r="K190" s="49"/>
      <c r="L190" s="55">
        <f t="shared" si="33"/>
        <v>2016.4502913217384</v>
      </c>
      <c r="M190" s="55">
        <f t="shared" si="34"/>
        <v>632.95737231128783</v>
      </c>
      <c r="N190" s="55">
        <f t="shared" si="35"/>
        <v>1383.4929190104506</v>
      </c>
      <c r="O190" s="55">
        <f t="shared" ref="O190:O253" si="56">IF(A190&gt;$C$3,0,+O189-M190)</f>
        <v>145169.87851508008</v>
      </c>
      <c r="T190" s="54"/>
    </row>
    <row r="191" spans="1:20" s="41" customFormat="1" outlineLevel="1" x14ac:dyDescent="0.25">
      <c r="A191" s="51">
        <v>185</v>
      </c>
      <c r="B191" s="55">
        <f t="shared" si="49"/>
        <v>2577.4847804863984</v>
      </c>
      <c r="C191" s="55">
        <f t="shared" si="50"/>
        <v>277.48637514688312</v>
      </c>
      <c r="D191" s="55">
        <f t="shared" si="51"/>
        <v>2299.9984053395156</v>
      </c>
      <c r="E191" s="55">
        <f t="shared" si="52"/>
        <v>242113.55547769988</v>
      </c>
      <c r="F191" s="44"/>
      <c r="G191" s="55">
        <f t="shared" si="53"/>
        <v>2055.3708316103343</v>
      </c>
      <c r="H191" s="55">
        <f t="shared" si="31"/>
        <v>634.5</v>
      </c>
      <c r="I191" s="55">
        <f t="shared" si="54"/>
        <v>1420.8708316103343</v>
      </c>
      <c r="J191" s="55">
        <f t="shared" si="55"/>
        <v>149107.5</v>
      </c>
      <c r="K191" s="49"/>
      <c r="L191" s="55">
        <f t="shared" si="33"/>
        <v>2016.4502913217384</v>
      </c>
      <c r="M191" s="55">
        <f t="shared" si="34"/>
        <v>638.96337375356734</v>
      </c>
      <c r="N191" s="55">
        <f t="shared" si="35"/>
        <v>1377.4869175681711</v>
      </c>
      <c r="O191" s="55">
        <f t="shared" si="56"/>
        <v>144530.91514132652</v>
      </c>
      <c r="T191" s="54"/>
    </row>
    <row r="192" spans="1:20" s="41" customFormat="1" outlineLevel="1" x14ac:dyDescent="0.25">
      <c r="A192" s="51">
        <v>186</v>
      </c>
      <c r="B192" s="55">
        <f t="shared" si="49"/>
        <v>2577.4847804863989</v>
      </c>
      <c r="C192" s="55">
        <f t="shared" si="50"/>
        <v>280.11938590281989</v>
      </c>
      <c r="D192" s="55">
        <f t="shared" si="51"/>
        <v>2297.365394583579</v>
      </c>
      <c r="E192" s="55">
        <f t="shared" si="52"/>
        <v>241833.43609179705</v>
      </c>
      <c r="F192" s="44"/>
      <c r="G192" s="55">
        <f t="shared" si="53"/>
        <v>2049.3501924933416</v>
      </c>
      <c r="H192" s="55">
        <f t="shared" si="31"/>
        <v>634.5</v>
      </c>
      <c r="I192" s="55">
        <f t="shared" si="54"/>
        <v>1414.8501924933414</v>
      </c>
      <c r="J192" s="55">
        <f t="shared" si="55"/>
        <v>148473</v>
      </c>
      <c r="K192" s="49"/>
      <c r="L192" s="55">
        <f t="shared" si="33"/>
        <v>2016.4502913217384</v>
      </c>
      <c r="M192" s="55">
        <f t="shared" si="34"/>
        <v>645.02636489989754</v>
      </c>
      <c r="N192" s="55">
        <f t="shared" si="35"/>
        <v>1371.4239264218409</v>
      </c>
      <c r="O192" s="55">
        <f t="shared" si="56"/>
        <v>143885.88877642661</v>
      </c>
      <c r="T192" s="54"/>
    </row>
    <row r="193" spans="1:20" s="41" customFormat="1" outlineLevel="1" x14ac:dyDescent="0.25">
      <c r="A193" s="51">
        <v>187</v>
      </c>
      <c r="B193" s="55">
        <f t="shared" si="49"/>
        <v>2577.4847804863984</v>
      </c>
      <c r="C193" s="55">
        <f t="shared" si="50"/>
        <v>282.77738075261431</v>
      </c>
      <c r="D193" s="55">
        <f t="shared" si="51"/>
        <v>2294.7073997337843</v>
      </c>
      <c r="E193" s="55">
        <f t="shared" si="52"/>
        <v>241550.65871104444</v>
      </c>
      <c r="F193" s="44"/>
      <c r="G193" s="55">
        <f t="shared" si="53"/>
        <v>2043.3295533763485</v>
      </c>
      <c r="H193" s="55">
        <f t="shared" si="31"/>
        <v>634.5</v>
      </c>
      <c r="I193" s="55">
        <f t="shared" si="54"/>
        <v>1408.8295533763485</v>
      </c>
      <c r="J193" s="55">
        <f t="shared" si="55"/>
        <v>147838.5</v>
      </c>
      <c r="K193" s="49"/>
      <c r="L193" s="55">
        <f t="shared" si="33"/>
        <v>2016.4502913217384</v>
      </c>
      <c r="M193" s="55">
        <f t="shared" si="34"/>
        <v>651.14688651377969</v>
      </c>
      <c r="N193" s="55">
        <f t="shared" si="35"/>
        <v>1365.3034048079587</v>
      </c>
      <c r="O193" s="55">
        <f t="shared" si="56"/>
        <v>143234.74188991284</v>
      </c>
      <c r="T193" s="54"/>
    </row>
    <row r="194" spans="1:20" s="41" customFormat="1" outlineLevel="1" x14ac:dyDescent="0.25">
      <c r="A194" s="51">
        <v>188</v>
      </c>
      <c r="B194" s="55">
        <f t="shared" si="49"/>
        <v>2577.4847804863989</v>
      </c>
      <c r="C194" s="55">
        <f t="shared" si="50"/>
        <v>285.46059676515961</v>
      </c>
      <c r="D194" s="55">
        <f t="shared" si="51"/>
        <v>2292.0241837212393</v>
      </c>
      <c r="E194" s="55">
        <f t="shared" si="52"/>
        <v>241265.19811427928</v>
      </c>
      <c r="F194" s="44"/>
      <c r="G194" s="55">
        <f t="shared" si="53"/>
        <v>2037.3089142593556</v>
      </c>
      <c r="H194" s="55">
        <f t="shared" si="31"/>
        <v>634.5</v>
      </c>
      <c r="I194" s="55">
        <f t="shared" si="54"/>
        <v>1402.8089142593556</v>
      </c>
      <c r="J194" s="55">
        <f t="shared" si="55"/>
        <v>147204</v>
      </c>
      <c r="K194" s="49"/>
      <c r="L194" s="55">
        <f t="shared" si="33"/>
        <v>2016.4502913217384</v>
      </c>
      <c r="M194" s="55">
        <f t="shared" si="34"/>
        <v>657.32548448990724</v>
      </c>
      <c r="N194" s="55">
        <f t="shared" si="35"/>
        <v>1359.1248068318312</v>
      </c>
      <c r="O194" s="55">
        <f t="shared" si="56"/>
        <v>142577.41640542293</v>
      </c>
      <c r="T194" s="54"/>
    </row>
    <row r="195" spans="1:20" s="41" customFormat="1" outlineLevel="1" x14ac:dyDescent="0.25">
      <c r="A195" s="51">
        <v>189</v>
      </c>
      <c r="B195" s="55">
        <f t="shared" si="49"/>
        <v>2577.4847804863989</v>
      </c>
      <c r="C195" s="55">
        <f t="shared" si="50"/>
        <v>288.16927325884677</v>
      </c>
      <c r="D195" s="55">
        <f t="shared" si="51"/>
        <v>2289.3155072275522</v>
      </c>
      <c r="E195" s="55">
        <f t="shared" si="52"/>
        <v>240977.02884102042</v>
      </c>
      <c r="F195" s="44"/>
      <c r="G195" s="55">
        <f t="shared" si="53"/>
        <v>2031.2882751423626</v>
      </c>
      <c r="H195" s="55">
        <f t="shared" si="31"/>
        <v>634.5</v>
      </c>
      <c r="I195" s="55">
        <f t="shared" si="54"/>
        <v>1396.7882751423626</v>
      </c>
      <c r="J195" s="55">
        <f t="shared" si="55"/>
        <v>146569.5</v>
      </c>
      <c r="K195" s="49"/>
      <c r="L195" s="55">
        <f t="shared" si="33"/>
        <v>2016.4502913217384</v>
      </c>
      <c r="M195" s="55">
        <f t="shared" si="34"/>
        <v>663.56270990285634</v>
      </c>
      <c r="N195" s="55">
        <f t="shared" si="35"/>
        <v>1352.8875814188821</v>
      </c>
      <c r="O195" s="55">
        <f t="shared" si="56"/>
        <v>141913.85369552008</v>
      </c>
      <c r="T195" s="54"/>
    </row>
    <row r="196" spans="1:20" s="41" customFormat="1" outlineLevel="1" x14ac:dyDescent="0.25">
      <c r="A196" s="51">
        <v>190</v>
      </c>
      <c r="B196" s="55">
        <f t="shared" si="49"/>
        <v>2577.4847804863984</v>
      </c>
      <c r="C196" s="55">
        <f t="shared" si="50"/>
        <v>290.90365182290924</v>
      </c>
      <c r="D196" s="55">
        <f t="shared" si="51"/>
        <v>2286.5811286634894</v>
      </c>
      <c r="E196" s="55">
        <f t="shared" si="52"/>
        <v>240686.12518919751</v>
      </c>
      <c r="F196" s="44"/>
      <c r="G196" s="55">
        <f t="shared" si="53"/>
        <v>2025.2676360253697</v>
      </c>
      <c r="H196" s="55">
        <f t="shared" si="31"/>
        <v>634.5</v>
      </c>
      <c r="I196" s="55">
        <f t="shared" si="54"/>
        <v>1390.7676360253697</v>
      </c>
      <c r="J196" s="55">
        <f t="shared" si="55"/>
        <v>145935</v>
      </c>
      <c r="K196" s="49"/>
      <c r="L196" s="55">
        <f t="shared" si="33"/>
        <v>2016.4502913217384</v>
      </c>
      <c r="M196" s="55">
        <f t="shared" si="34"/>
        <v>669.85911905623539</v>
      </c>
      <c r="N196" s="55">
        <f t="shared" si="35"/>
        <v>1346.591172265503</v>
      </c>
      <c r="O196" s="55">
        <f t="shared" si="56"/>
        <v>141243.99457646385</v>
      </c>
      <c r="T196" s="54"/>
    </row>
    <row r="197" spans="1:20" s="41" customFormat="1" outlineLevel="1" x14ac:dyDescent="0.25">
      <c r="A197" s="51">
        <v>191</v>
      </c>
      <c r="B197" s="55">
        <f t="shared" si="49"/>
        <v>2577.4847804863984</v>
      </c>
      <c r="C197" s="55">
        <f t="shared" si="50"/>
        <v>293.66397633897088</v>
      </c>
      <c r="D197" s="55">
        <f t="shared" si="51"/>
        <v>2283.8208041474277</v>
      </c>
      <c r="E197" s="55">
        <f t="shared" si="52"/>
        <v>240392.46121285853</v>
      </c>
      <c r="F197" s="44"/>
      <c r="G197" s="55">
        <f t="shared" si="53"/>
        <v>2019.2469969083768</v>
      </c>
      <c r="H197" s="55">
        <f t="shared" si="31"/>
        <v>634.5</v>
      </c>
      <c r="I197" s="55">
        <f t="shared" si="54"/>
        <v>1384.7469969083768</v>
      </c>
      <c r="J197" s="55">
        <f t="shared" si="55"/>
        <v>145300.5</v>
      </c>
      <c r="K197" s="49"/>
      <c r="L197" s="55">
        <f t="shared" si="33"/>
        <v>2016.4502913217384</v>
      </c>
      <c r="M197" s="55">
        <f t="shared" si="34"/>
        <v>676.21527353230226</v>
      </c>
      <c r="N197" s="55">
        <f t="shared" si="35"/>
        <v>1340.2350177894361</v>
      </c>
      <c r="O197" s="55">
        <f t="shared" si="56"/>
        <v>140567.77930293157</v>
      </c>
      <c r="T197" s="54"/>
    </row>
    <row r="198" spans="1:20" s="41" customFormat="1" x14ac:dyDescent="0.25">
      <c r="A198" s="49">
        <v>192</v>
      </c>
      <c r="B198" s="53">
        <f t="shared" si="49"/>
        <v>2577.4847804863984</v>
      </c>
      <c r="C198" s="53">
        <f t="shared" si="50"/>
        <v>296.45049300279766</v>
      </c>
      <c r="D198" s="53">
        <f t="shared" si="51"/>
        <v>2281.034287483601</v>
      </c>
      <c r="E198" s="53">
        <f t="shared" si="52"/>
        <v>240096.01071985572</v>
      </c>
      <c r="F198" s="44"/>
      <c r="G198" s="53">
        <f t="shared" si="53"/>
        <v>2013.2263577913839</v>
      </c>
      <c r="H198" s="53">
        <f t="shared" si="31"/>
        <v>634.5</v>
      </c>
      <c r="I198" s="53">
        <f t="shared" si="54"/>
        <v>1378.7263577913839</v>
      </c>
      <c r="J198" s="53">
        <f t="shared" si="55"/>
        <v>144666</v>
      </c>
      <c r="K198" s="49"/>
      <c r="L198" s="53">
        <f t="shared" si="33"/>
        <v>2016.4502913217384</v>
      </c>
      <c r="M198" s="53">
        <f t="shared" si="34"/>
        <v>682.6317402420525</v>
      </c>
      <c r="N198" s="53">
        <f t="shared" si="35"/>
        <v>1333.8185510796859</v>
      </c>
      <c r="O198" s="53">
        <f t="shared" si="56"/>
        <v>139885.14756268953</v>
      </c>
      <c r="T198" s="54"/>
    </row>
    <row r="199" spans="1:20" s="41" customFormat="1" outlineLevel="1" x14ac:dyDescent="0.25">
      <c r="A199" s="51">
        <v>193</v>
      </c>
      <c r="B199" s="55">
        <f t="shared" si="49"/>
        <v>2577.4847804863984</v>
      </c>
      <c r="C199" s="55">
        <f t="shared" si="50"/>
        <v>299.26345034625621</v>
      </c>
      <c r="D199" s="55">
        <f t="shared" si="51"/>
        <v>2278.2213301401421</v>
      </c>
      <c r="E199" s="55">
        <f t="shared" si="52"/>
        <v>239796.74726950948</v>
      </c>
      <c r="F199" s="44"/>
      <c r="G199" s="55">
        <f t="shared" si="53"/>
        <v>2007.2057186743909</v>
      </c>
      <c r="H199" s="55">
        <f t="shared" si="31"/>
        <v>634.5</v>
      </c>
      <c r="I199" s="55">
        <f t="shared" si="54"/>
        <v>1372.7057186743909</v>
      </c>
      <c r="J199" s="55">
        <f t="shared" si="55"/>
        <v>144031.5</v>
      </c>
      <c r="K199" s="49"/>
      <c r="L199" s="55">
        <f>+M199+N199</f>
        <v>1940.8725488051195</v>
      </c>
      <c r="M199" s="55">
        <f>IF(O198&lt;0,0,+O198/($C$3-A198))</f>
        <v>613.53134895916457</v>
      </c>
      <c r="N199" s="55">
        <f t="shared" si="35"/>
        <v>1327.3411998459551</v>
      </c>
      <c r="O199" s="55">
        <f t="shared" si="56"/>
        <v>139271.61621373036</v>
      </c>
      <c r="T199" s="54"/>
    </row>
    <row r="200" spans="1:20" s="41" customFormat="1" outlineLevel="1" x14ac:dyDescent="0.25">
      <c r="A200" s="51">
        <v>194</v>
      </c>
      <c r="B200" s="55">
        <f t="shared" si="49"/>
        <v>2577.4847804863984</v>
      </c>
      <c r="C200" s="55">
        <f t="shared" si="50"/>
        <v>302.1030992594807</v>
      </c>
      <c r="D200" s="55">
        <f t="shared" si="51"/>
        <v>2275.3816812269179</v>
      </c>
      <c r="E200" s="55">
        <f t="shared" si="52"/>
        <v>239494.64417024999</v>
      </c>
      <c r="F200" s="44"/>
      <c r="G200" s="55">
        <f t="shared" si="53"/>
        <v>2001.185079557398</v>
      </c>
      <c r="H200" s="55">
        <f t="shared" ref="H200:H263" si="57">IF(A200&gt;$C$3,0,+$F$2/$C$3)</f>
        <v>634.5</v>
      </c>
      <c r="I200" s="55">
        <f t="shared" si="54"/>
        <v>1366.685079557398</v>
      </c>
      <c r="J200" s="55">
        <f t="shared" si="55"/>
        <v>143397</v>
      </c>
      <c r="K200" s="49"/>
      <c r="L200" s="55">
        <f t="shared" si="33"/>
        <v>1940.8725488051195</v>
      </c>
      <c r="M200" s="55">
        <f t="shared" si="34"/>
        <v>619.35302088831327</v>
      </c>
      <c r="N200" s="55">
        <f t="shared" si="35"/>
        <v>1321.5195279168063</v>
      </c>
      <c r="O200" s="55">
        <f t="shared" si="56"/>
        <v>138652.26319284205</v>
      </c>
      <c r="T200" s="54"/>
    </row>
    <row r="201" spans="1:20" s="41" customFormat="1" outlineLevel="1" x14ac:dyDescent="0.25">
      <c r="A201" s="51">
        <v>195</v>
      </c>
      <c r="B201" s="55">
        <f t="shared" si="49"/>
        <v>2577.4847804863984</v>
      </c>
      <c r="C201" s="55">
        <f t="shared" si="50"/>
        <v>304.9696930132497</v>
      </c>
      <c r="D201" s="55">
        <f t="shared" si="51"/>
        <v>2272.5150874731489</v>
      </c>
      <c r="E201" s="55">
        <f t="shared" si="52"/>
        <v>239189.67447723672</v>
      </c>
      <c r="F201" s="44"/>
      <c r="G201" s="55">
        <f t="shared" si="53"/>
        <v>1995.1644404404051</v>
      </c>
      <c r="H201" s="55">
        <f t="shared" si="57"/>
        <v>634.5</v>
      </c>
      <c r="I201" s="55">
        <f t="shared" si="54"/>
        <v>1360.6644404404051</v>
      </c>
      <c r="J201" s="55">
        <f t="shared" si="55"/>
        <v>142762.5</v>
      </c>
      <c r="K201" s="49"/>
      <c r="L201" s="55">
        <f t="shared" ref="L201:L264" si="58">+L200</f>
        <v>1940.8725488051195</v>
      </c>
      <c r="M201" s="55">
        <f t="shared" ref="M201:M264" si="59">+L201-N201</f>
        <v>625.22993345693112</v>
      </c>
      <c r="N201" s="55">
        <f t="shared" ref="N201:N264" si="60">IF(A201&gt;$C$3,0,+O200*($C$2))</f>
        <v>1315.6426153481884</v>
      </c>
      <c r="O201" s="55">
        <f t="shared" si="56"/>
        <v>138027.03325938512</v>
      </c>
      <c r="T201" s="54"/>
    </row>
    <row r="202" spans="1:20" s="41" customFormat="1" outlineLevel="1" x14ac:dyDescent="0.25">
      <c r="A202" s="51">
        <v>196</v>
      </c>
      <c r="B202" s="55">
        <f t="shared" si="49"/>
        <v>2577.4847804863984</v>
      </c>
      <c r="C202" s="55">
        <f t="shared" si="50"/>
        <v>307.86348728157589</v>
      </c>
      <c r="D202" s="55">
        <f t="shared" si="51"/>
        <v>2269.6212932048225</v>
      </c>
      <c r="E202" s="55">
        <f t="shared" si="52"/>
        <v>238881.81098995515</v>
      </c>
      <c r="F202" s="44"/>
      <c r="G202" s="55">
        <f t="shared" si="53"/>
        <v>1989.1438013234122</v>
      </c>
      <c r="H202" s="55">
        <f t="shared" si="57"/>
        <v>634.5</v>
      </c>
      <c r="I202" s="55">
        <f t="shared" si="54"/>
        <v>1354.6438013234122</v>
      </c>
      <c r="J202" s="55">
        <f t="shared" si="55"/>
        <v>142128</v>
      </c>
      <c r="K202" s="49"/>
      <c r="L202" s="55">
        <f t="shared" si="58"/>
        <v>1940.8725488051195</v>
      </c>
      <c r="M202" s="55">
        <f t="shared" si="59"/>
        <v>631.16261083200698</v>
      </c>
      <c r="N202" s="55">
        <f t="shared" si="60"/>
        <v>1309.7099379731126</v>
      </c>
      <c r="O202" s="55">
        <f t="shared" si="56"/>
        <v>137395.8706485531</v>
      </c>
      <c r="T202" s="54"/>
    </row>
    <row r="203" spans="1:20" s="41" customFormat="1" outlineLevel="1" x14ac:dyDescent="0.25">
      <c r="A203" s="51">
        <v>197</v>
      </c>
      <c r="B203" s="55">
        <f t="shared" si="49"/>
        <v>2577.4847804863984</v>
      </c>
      <c r="C203" s="55">
        <f t="shared" si="50"/>
        <v>310.78474016450934</v>
      </c>
      <c r="D203" s="55">
        <f t="shared" si="51"/>
        <v>2266.700040321889</v>
      </c>
      <c r="E203" s="55">
        <f t="shared" si="52"/>
        <v>238571.02624979065</v>
      </c>
      <c r="F203" s="44"/>
      <c r="G203" s="55">
        <f t="shared" si="53"/>
        <v>1983.1231622064192</v>
      </c>
      <c r="H203" s="55">
        <f t="shared" si="57"/>
        <v>634.5</v>
      </c>
      <c r="I203" s="55">
        <f t="shared" si="54"/>
        <v>1348.6231622064192</v>
      </c>
      <c r="J203" s="55">
        <f t="shared" si="55"/>
        <v>141493.5</v>
      </c>
      <c r="K203" s="49"/>
      <c r="L203" s="55">
        <f t="shared" si="58"/>
        <v>1940.8725488051195</v>
      </c>
      <c r="M203" s="55">
        <f t="shared" si="59"/>
        <v>637.15158215424276</v>
      </c>
      <c r="N203" s="55">
        <f t="shared" si="60"/>
        <v>1303.7209666508768</v>
      </c>
      <c r="O203" s="55">
        <f t="shared" si="56"/>
        <v>136758.71906639886</v>
      </c>
      <c r="T203" s="54"/>
    </row>
    <row r="204" spans="1:20" s="41" customFormat="1" outlineLevel="1" x14ac:dyDescent="0.25">
      <c r="A204" s="51">
        <v>198</v>
      </c>
      <c r="B204" s="55">
        <f t="shared" si="49"/>
        <v>2577.4847804863984</v>
      </c>
      <c r="C204" s="55">
        <f t="shared" si="50"/>
        <v>313.7337122111586</v>
      </c>
      <c r="D204" s="55">
        <f t="shared" si="51"/>
        <v>2263.75106827524</v>
      </c>
      <c r="E204" s="55">
        <f t="shared" si="52"/>
        <v>238257.29253757949</v>
      </c>
      <c r="F204" s="44"/>
      <c r="G204" s="55">
        <f t="shared" si="53"/>
        <v>1977.1025230894261</v>
      </c>
      <c r="H204" s="55">
        <f t="shared" si="57"/>
        <v>634.5</v>
      </c>
      <c r="I204" s="55">
        <f t="shared" si="54"/>
        <v>1342.6025230894261</v>
      </c>
      <c r="J204" s="55">
        <f t="shared" si="55"/>
        <v>140859</v>
      </c>
      <c r="K204" s="49"/>
      <c r="L204" s="55">
        <f t="shared" si="58"/>
        <v>1940.8725488051195</v>
      </c>
      <c r="M204" s="55">
        <f t="shared" si="59"/>
        <v>643.19738158524638</v>
      </c>
      <c r="N204" s="55">
        <f t="shared" si="60"/>
        <v>1297.6751672198732</v>
      </c>
      <c r="O204" s="55">
        <f t="shared" si="56"/>
        <v>136115.5216848136</v>
      </c>
      <c r="T204" s="54"/>
    </row>
    <row r="205" spans="1:20" s="41" customFormat="1" outlineLevel="1" x14ac:dyDescent="0.25">
      <c r="A205" s="51">
        <v>199</v>
      </c>
      <c r="B205" s="55">
        <f t="shared" si="49"/>
        <v>2577.4847804863984</v>
      </c>
      <c r="C205" s="55">
        <f t="shared" si="50"/>
        <v>316.7106664429283</v>
      </c>
      <c r="D205" s="55">
        <f t="shared" si="51"/>
        <v>2260.77411404347</v>
      </c>
      <c r="E205" s="55">
        <f t="shared" si="52"/>
        <v>237940.58187113656</v>
      </c>
      <c r="F205" s="44"/>
      <c r="G205" s="55">
        <f t="shared" si="53"/>
        <v>1971.0818839724332</v>
      </c>
      <c r="H205" s="55">
        <f t="shared" si="57"/>
        <v>634.5</v>
      </c>
      <c r="I205" s="55">
        <f t="shared" si="54"/>
        <v>1336.5818839724332</v>
      </c>
      <c r="J205" s="55">
        <f t="shared" si="55"/>
        <v>140224.5</v>
      </c>
      <c r="K205" s="49"/>
      <c r="L205" s="55">
        <f t="shared" si="58"/>
        <v>1940.8725488051195</v>
      </c>
      <c r="M205" s="55">
        <f t="shared" si="59"/>
        <v>649.3005483551749</v>
      </c>
      <c r="N205" s="55">
        <f t="shared" si="60"/>
        <v>1291.5720004499447</v>
      </c>
      <c r="O205" s="55">
        <f t="shared" si="56"/>
        <v>135466.22113645842</v>
      </c>
      <c r="T205" s="54"/>
    </row>
    <row r="206" spans="1:20" s="41" customFormat="1" outlineLevel="1" x14ac:dyDescent="0.25">
      <c r="A206" s="51">
        <v>200</v>
      </c>
      <c r="B206" s="55">
        <f t="shared" si="49"/>
        <v>2577.4847804863984</v>
      </c>
      <c r="C206" s="55">
        <f t="shared" si="50"/>
        <v>319.71586837697902</v>
      </c>
      <c r="D206" s="55">
        <f t="shared" si="51"/>
        <v>2257.7689121094195</v>
      </c>
      <c r="E206" s="55">
        <f t="shared" si="52"/>
        <v>237620.86600275958</v>
      </c>
      <c r="F206" s="44"/>
      <c r="G206" s="55">
        <f t="shared" si="53"/>
        <v>1965.0612448554402</v>
      </c>
      <c r="H206" s="55">
        <f t="shared" si="57"/>
        <v>634.5</v>
      </c>
      <c r="I206" s="55">
        <f t="shared" si="54"/>
        <v>1330.5612448554402</v>
      </c>
      <c r="J206" s="55">
        <f t="shared" si="55"/>
        <v>139590</v>
      </c>
      <c r="K206" s="49"/>
      <c r="L206" s="55">
        <f t="shared" si="58"/>
        <v>1940.8725488051195</v>
      </c>
      <c r="M206" s="55">
        <f t="shared" si="59"/>
        <v>655.46162681082842</v>
      </c>
      <c r="N206" s="55">
        <f t="shared" si="60"/>
        <v>1285.4109219942911</v>
      </c>
      <c r="O206" s="55">
        <f t="shared" si="56"/>
        <v>134810.75950964759</v>
      </c>
      <c r="T206" s="54"/>
    </row>
    <row r="207" spans="1:20" s="41" customFormat="1" outlineLevel="1" x14ac:dyDescent="0.25">
      <c r="A207" s="51">
        <v>201</v>
      </c>
      <c r="B207" s="55">
        <f t="shared" si="49"/>
        <v>2577.484780486398</v>
      </c>
      <c r="C207" s="55">
        <f t="shared" si="50"/>
        <v>322.74958604990854</v>
      </c>
      <c r="D207" s="55">
        <f t="shared" si="51"/>
        <v>2254.7351944364896</v>
      </c>
      <c r="E207" s="55">
        <f t="shared" si="52"/>
        <v>237298.11641670967</v>
      </c>
      <c r="F207" s="44"/>
      <c r="G207" s="55">
        <f t="shared" si="53"/>
        <v>1959.0406057384473</v>
      </c>
      <c r="H207" s="55">
        <f t="shared" si="57"/>
        <v>634.5</v>
      </c>
      <c r="I207" s="55">
        <f t="shared" si="54"/>
        <v>1324.5406057384473</v>
      </c>
      <c r="J207" s="55">
        <f t="shared" si="55"/>
        <v>138955.5</v>
      </c>
      <c r="K207" s="49"/>
      <c r="L207" s="55">
        <f t="shared" si="58"/>
        <v>1940.8725488051195</v>
      </c>
      <c r="M207" s="55">
        <f t="shared" si="59"/>
        <v>661.6811664642014</v>
      </c>
      <c r="N207" s="55">
        <f t="shared" si="60"/>
        <v>1279.1913823409182</v>
      </c>
      <c r="O207" s="55">
        <f t="shared" si="56"/>
        <v>134149.07834318338</v>
      </c>
      <c r="T207" s="54"/>
    </row>
    <row r="208" spans="1:20" s="41" customFormat="1" outlineLevel="1" x14ac:dyDescent="0.25">
      <c r="A208" s="51">
        <v>202</v>
      </c>
      <c r="B208" s="55">
        <f t="shared" si="49"/>
        <v>2577.484780486398</v>
      </c>
      <c r="C208" s="55">
        <f t="shared" si="50"/>
        <v>325.81209004165856</v>
      </c>
      <c r="D208" s="55">
        <f t="shared" si="51"/>
        <v>2251.6726904447396</v>
      </c>
      <c r="E208" s="55">
        <f t="shared" si="52"/>
        <v>236972.304326668</v>
      </c>
      <c r="F208" s="44"/>
      <c r="G208" s="55">
        <f t="shared" si="53"/>
        <v>1953.0199666214544</v>
      </c>
      <c r="H208" s="55">
        <f t="shared" si="57"/>
        <v>634.5</v>
      </c>
      <c r="I208" s="55">
        <f t="shared" si="54"/>
        <v>1318.5199666214544</v>
      </c>
      <c r="J208" s="55">
        <f t="shared" si="55"/>
        <v>138321</v>
      </c>
      <c r="K208" s="49"/>
      <c r="L208" s="55">
        <f t="shared" si="58"/>
        <v>1940.8725488051195</v>
      </c>
      <c r="M208" s="55">
        <f t="shared" si="59"/>
        <v>667.95972204149348</v>
      </c>
      <c r="N208" s="55">
        <f t="shared" si="60"/>
        <v>1272.9128267636261</v>
      </c>
      <c r="O208" s="55">
        <f t="shared" si="56"/>
        <v>133481.11862114188</v>
      </c>
      <c r="T208" s="54"/>
    </row>
    <row r="209" spans="1:20" s="41" customFormat="1" outlineLevel="1" x14ac:dyDescent="0.25">
      <c r="A209" s="51">
        <v>203</v>
      </c>
      <c r="B209" s="55">
        <f t="shared" si="49"/>
        <v>2577.4847804863984</v>
      </c>
      <c r="C209" s="55">
        <f t="shared" si="50"/>
        <v>328.9036534996477</v>
      </c>
      <c r="D209" s="55">
        <f t="shared" si="51"/>
        <v>2248.5811269867509</v>
      </c>
      <c r="E209" s="55">
        <f t="shared" si="52"/>
        <v>236643.40067316836</v>
      </c>
      <c r="F209" s="44"/>
      <c r="G209" s="55">
        <f t="shared" si="53"/>
        <v>1946.9993275044615</v>
      </c>
      <c r="H209" s="55">
        <f t="shared" si="57"/>
        <v>634.5</v>
      </c>
      <c r="I209" s="55">
        <f t="shared" si="54"/>
        <v>1312.4993275044615</v>
      </c>
      <c r="J209" s="55">
        <f t="shared" si="55"/>
        <v>137686.5</v>
      </c>
      <c r="K209" s="49"/>
      <c r="L209" s="55">
        <f t="shared" si="58"/>
        <v>1940.8725488051195</v>
      </c>
      <c r="M209" s="55">
        <f t="shared" si="59"/>
        <v>674.29785353258694</v>
      </c>
      <c r="N209" s="55">
        <f t="shared" si="60"/>
        <v>1266.5746952725326</v>
      </c>
      <c r="O209" s="55">
        <f t="shared" si="56"/>
        <v>132806.82076760929</v>
      </c>
      <c r="T209" s="54"/>
    </row>
    <row r="210" spans="1:20" s="41" customFormat="1" x14ac:dyDescent="0.25">
      <c r="A210" s="49">
        <v>204</v>
      </c>
      <c r="B210" s="53">
        <f t="shared" si="49"/>
        <v>2577.4847804863984</v>
      </c>
      <c r="C210" s="53">
        <f t="shared" si="50"/>
        <v>332.02455216313371</v>
      </c>
      <c r="D210" s="53">
        <f t="shared" si="51"/>
        <v>2245.4602283232648</v>
      </c>
      <c r="E210" s="53">
        <f t="shared" si="52"/>
        <v>236311.37612100522</v>
      </c>
      <c r="F210" s="44"/>
      <c r="G210" s="53">
        <f t="shared" si="53"/>
        <v>1940.9786883874685</v>
      </c>
      <c r="H210" s="53">
        <f t="shared" si="57"/>
        <v>634.5</v>
      </c>
      <c r="I210" s="53">
        <f t="shared" si="54"/>
        <v>1306.4786883874685</v>
      </c>
      <c r="J210" s="53">
        <f t="shared" si="55"/>
        <v>137052</v>
      </c>
      <c r="K210" s="49"/>
      <c r="L210" s="53">
        <f t="shared" si="58"/>
        <v>1940.8725488051195</v>
      </c>
      <c r="M210" s="53">
        <f t="shared" si="59"/>
        <v>680.69612624099159</v>
      </c>
      <c r="N210" s="53">
        <f t="shared" si="60"/>
        <v>1260.176422564128</v>
      </c>
      <c r="O210" s="53">
        <f t="shared" si="56"/>
        <v>132126.12464136828</v>
      </c>
      <c r="T210" s="54"/>
    </row>
    <row r="211" spans="1:20" s="41" customFormat="1" outlineLevel="1" x14ac:dyDescent="0.25">
      <c r="A211" s="51">
        <v>205</v>
      </c>
      <c r="B211" s="55">
        <f t="shared" si="49"/>
        <v>2577.484780486398</v>
      </c>
      <c r="C211" s="55">
        <f t="shared" si="50"/>
        <v>335.17506438780731</v>
      </c>
      <c r="D211" s="55">
        <f t="shared" si="51"/>
        <v>2242.3097160985908</v>
      </c>
      <c r="E211" s="55">
        <f t="shared" si="52"/>
        <v>235976.2010566174</v>
      </c>
      <c r="F211" s="44"/>
      <c r="G211" s="55">
        <f t="shared" si="53"/>
        <v>1934.9580492704756</v>
      </c>
      <c r="H211" s="55">
        <f t="shared" si="57"/>
        <v>634.5</v>
      </c>
      <c r="I211" s="55">
        <f t="shared" si="54"/>
        <v>1300.4580492704756</v>
      </c>
      <c r="J211" s="55">
        <f t="shared" si="55"/>
        <v>136417.5</v>
      </c>
      <c r="K211" s="49"/>
      <c r="L211" s="55">
        <f>+M211+N211</f>
        <v>1865.4124594586704</v>
      </c>
      <c r="M211" s="55">
        <f>IF(O210&lt;0,0,+O210/($C$3-A210))</f>
        <v>611.69502148781612</v>
      </c>
      <c r="N211" s="55">
        <f t="shared" si="60"/>
        <v>1253.7174379708542</v>
      </c>
      <c r="O211" s="55">
        <f t="shared" si="56"/>
        <v>131514.42961988045</v>
      </c>
      <c r="T211" s="54"/>
    </row>
    <row r="212" spans="1:20" s="41" customFormat="1" outlineLevel="1" x14ac:dyDescent="0.25">
      <c r="A212" s="51">
        <v>206</v>
      </c>
      <c r="B212" s="55">
        <f t="shared" si="49"/>
        <v>2577.484780486398</v>
      </c>
      <c r="C212" s="55">
        <f t="shared" si="50"/>
        <v>338.35547117061878</v>
      </c>
      <c r="D212" s="55">
        <f t="shared" si="51"/>
        <v>2239.1293093157792</v>
      </c>
      <c r="E212" s="55">
        <f t="shared" si="52"/>
        <v>235637.84558544678</v>
      </c>
      <c r="F212" s="44"/>
      <c r="G212" s="55">
        <f t="shared" si="53"/>
        <v>1928.9374101534827</v>
      </c>
      <c r="H212" s="55">
        <f t="shared" si="57"/>
        <v>634.5</v>
      </c>
      <c r="I212" s="55">
        <f t="shared" si="54"/>
        <v>1294.4374101534827</v>
      </c>
      <c r="J212" s="55">
        <f t="shared" si="55"/>
        <v>135783</v>
      </c>
      <c r="K212" s="49"/>
      <c r="L212" s="55">
        <f t="shared" si="58"/>
        <v>1865.4124594586704</v>
      </c>
      <c r="M212" s="55">
        <f t="shared" si="59"/>
        <v>617.49926888582945</v>
      </c>
      <c r="N212" s="55">
        <f t="shared" si="60"/>
        <v>1247.9131905728409</v>
      </c>
      <c r="O212" s="55">
        <f t="shared" si="56"/>
        <v>130896.93035099462</v>
      </c>
      <c r="T212" s="54"/>
    </row>
    <row r="213" spans="1:20" s="41" customFormat="1" outlineLevel="1" x14ac:dyDescent="0.25">
      <c r="A213" s="51">
        <v>207</v>
      </c>
      <c r="B213" s="55">
        <f t="shared" si="49"/>
        <v>2577.484780486398</v>
      </c>
      <c r="C213" s="55">
        <f t="shared" si="50"/>
        <v>341.56605617483996</v>
      </c>
      <c r="D213" s="55">
        <f t="shared" si="51"/>
        <v>2235.918724311558</v>
      </c>
      <c r="E213" s="55">
        <f t="shared" si="52"/>
        <v>235296.27952927194</v>
      </c>
      <c r="F213" s="44"/>
      <c r="G213" s="55">
        <f t="shared" si="53"/>
        <v>1922.9167710364898</v>
      </c>
      <c r="H213" s="55">
        <f t="shared" si="57"/>
        <v>634.5</v>
      </c>
      <c r="I213" s="55">
        <f t="shared" si="54"/>
        <v>1288.4167710364898</v>
      </c>
      <c r="J213" s="55">
        <f t="shared" si="55"/>
        <v>135148.5</v>
      </c>
      <c r="K213" s="49"/>
      <c r="L213" s="55">
        <f t="shared" si="58"/>
        <v>1865.4124594586704</v>
      </c>
      <c r="M213" s="55">
        <f t="shared" si="59"/>
        <v>623.35859158554354</v>
      </c>
      <c r="N213" s="55">
        <f t="shared" si="60"/>
        <v>1242.0538678731268</v>
      </c>
      <c r="O213" s="55">
        <f t="shared" si="56"/>
        <v>130273.57175940908</v>
      </c>
      <c r="T213" s="54"/>
    </row>
    <row r="214" spans="1:20" s="41" customFormat="1" outlineLevel="1" x14ac:dyDescent="0.25">
      <c r="A214" s="51">
        <v>208</v>
      </c>
      <c r="B214" s="55">
        <f t="shared" si="49"/>
        <v>2577.484780486398</v>
      </c>
      <c r="C214" s="55">
        <f t="shared" si="50"/>
        <v>344.80710575536523</v>
      </c>
      <c r="D214" s="55">
        <f t="shared" si="51"/>
        <v>2232.6776747310328</v>
      </c>
      <c r="E214" s="55">
        <f t="shared" si="52"/>
        <v>234951.47242351656</v>
      </c>
      <c r="F214" s="44"/>
      <c r="G214" s="55">
        <f t="shared" si="53"/>
        <v>1916.8961319194968</v>
      </c>
      <c r="H214" s="55">
        <f t="shared" si="57"/>
        <v>634.5</v>
      </c>
      <c r="I214" s="55">
        <f t="shared" si="54"/>
        <v>1282.3961319194968</v>
      </c>
      <c r="J214" s="55">
        <f t="shared" si="55"/>
        <v>134514</v>
      </c>
      <c r="K214" s="49"/>
      <c r="L214" s="55">
        <f t="shared" si="58"/>
        <v>1865.4124594586704</v>
      </c>
      <c r="M214" s="55">
        <f t="shared" si="59"/>
        <v>629.27351218509216</v>
      </c>
      <c r="N214" s="55">
        <f t="shared" si="60"/>
        <v>1236.1389472735782</v>
      </c>
      <c r="O214" s="55">
        <f t="shared" si="56"/>
        <v>129644.298247224</v>
      </c>
      <c r="T214" s="54"/>
    </row>
    <row r="215" spans="1:20" s="41" customFormat="1" outlineLevel="1" x14ac:dyDescent="0.25">
      <c r="A215" s="51">
        <v>209</v>
      </c>
      <c r="B215" s="55">
        <f t="shared" si="49"/>
        <v>2577.4847804863984</v>
      </c>
      <c r="C215" s="55">
        <f t="shared" si="50"/>
        <v>348.07890898425086</v>
      </c>
      <c r="D215" s="55">
        <f t="shared" si="51"/>
        <v>2229.4058715021474</v>
      </c>
      <c r="E215" s="55">
        <f t="shared" si="52"/>
        <v>234603.3935145323</v>
      </c>
      <c r="F215" s="44"/>
      <c r="G215" s="55">
        <f t="shared" si="53"/>
        <v>1910.8754928025039</v>
      </c>
      <c r="H215" s="55">
        <f t="shared" si="57"/>
        <v>634.5</v>
      </c>
      <c r="I215" s="55">
        <f t="shared" si="54"/>
        <v>1276.3754928025039</v>
      </c>
      <c r="J215" s="55">
        <f t="shared" si="55"/>
        <v>133879.5</v>
      </c>
      <c r="K215" s="49"/>
      <c r="L215" s="55">
        <f t="shared" si="58"/>
        <v>1865.4124594586704</v>
      </c>
      <c r="M215" s="55">
        <f t="shared" si="59"/>
        <v>635.24455824143411</v>
      </c>
      <c r="N215" s="55">
        <f t="shared" si="60"/>
        <v>1230.1679012172362</v>
      </c>
      <c r="O215" s="55">
        <f t="shared" si="56"/>
        <v>129009.05368898256</v>
      </c>
      <c r="T215" s="54"/>
    </row>
    <row r="216" spans="1:20" s="41" customFormat="1" outlineLevel="1" x14ac:dyDescent="0.25">
      <c r="A216" s="51">
        <v>210</v>
      </c>
      <c r="B216" s="55">
        <f t="shared" si="49"/>
        <v>2577.484780486398</v>
      </c>
      <c r="C216" s="55">
        <f t="shared" si="50"/>
        <v>351.38175767649784</v>
      </c>
      <c r="D216" s="55">
        <f t="shared" si="51"/>
        <v>2226.1030228099003</v>
      </c>
      <c r="E216" s="55">
        <f t="shared" si="52"/>
        <v>234252.01175685582</v>
      </c>
      <c r="F216" s="44"/>
      <c r="G216" s="55">
        <f t="shared" si="53"/>
        <v>1904.8548536855108</v>
      </c>
      <c r="H216" s="55">
        <f t="shared" si="57"/>
        <v>634.5</v>
      </c>
      <c r="I216" s="55">
        <f t="shared" si="54"/>
        <v>1270.3548536855108</v>
      </c>
      <c r="J216" s="55">
        <f t="shared" si="55"/>
        <v>133245</v>
      </c>
      <c r="K216" s="49"/>
      <c r="L216" s="55">
        <f t="shared" si="58"/>
        <v>1865.4124594586704</v>
      </c>
      <c r="M216" s="55">
        <f t="shared" si="59"/>
        <v>641.27226231740792</v>
      </c>
      <c r="N216" s="55">
        <f t="shared" si="60"/>
        <v>1224.1401971412624</v>
      </c>
      <c r="O216" s="55">
        <f t="shared" si="56"/>
        <v>128367.78142666515</v>
      </c>
      <c r="T216" s="54"/>
    </row>
    <row r="217" spans="1:20" s="41" customFormat="1" outlineLevel="1" x14ac:dyDescent="0.25">
      <c r="A217" s="51">
        <v>211</v>
      </c>
      <c r="B217" s="55">
        <f t="shared" si="49"/>
        <v>2577.484780486398</v>
      </c>
      <c r="C217" s="55">
        <f t="shared" si="50"/>
        <v>354.71594641608004</v>
      </c>
      <c r="D217" s="55">
        <f t="shared" si="51"/>
        <v>2222.768834070318</v>
      </c>
      <c r="E217" s="55">
        <f t="shared" si="52"/>
        <v>233897.29581043974</v>
      </c>
      <c r="F217" s="44"/>
      <c r="G217" s="55">
        <f t="shared" si="53"/>
        <v>1898.8342145685178</v>
      </c>
      <c r="H217" s="55">
        <f t="shared" si="57"/>
        <v>634.5</v>
      </c>
      <c r="I217" s="55">
        <f t="shared" si="54"/>
        <v>1264.3342145685178</v>
      </c>
      <c r="J217" s="55">
        <f t="shared" si="55"/>
        <v>132610.5</v>
      </c>
      <c r="K217" s="49"/>
      <c r="L217" s="55">
        <f t="shared" si="58"/>
        <v>1865.4124594586704</v>
      </c>
      <c r="M217" s="55">
        <f t="shared" si="59"/>
        <v>647.35716202922936</v>
      </c>
      <c r="N217" s="55">
        <f t="shared" si="60"/>
        <v>1218.055297429441</v>
      </c>
      <c r="O217" s="55">
        <f t="shared" si="56"/>
        <v>127720.42426463592</v>
      </c>
      <c r="T217" s="54"/>
    </row>
    <row r="218" spans="1:20" s="41" customFormat="1" outlineLevel="1" x14ac:dyDescent="0.25">
      <c r="A218" s="51">
        <v>212</v>
      </c>
      <c r="B218" s="55">
        <f t="shared" si="49"/>
        <v>2577.484780486398</v>
      </c>
      <c r="C218" s="55">
        <f t="shared" si="50"/>
        <v>358.08177258221684</v>
      </c>
      <c r="D218" s="55">
        <f t="shared" si="51"/>
        <v>2219.4030079041813</v>
      </c>
      <c r="E218" s="55">
        <f t="shared" si="52"/>
        <v>233539.21403785751</v>
      </c>
      <c r="F218" s="44"/>
      <c r="G218" s="55">
        <f t="shared" si="53"/>
        <v>1892.8135754515249</v>
      </c>
      <c r="H218" s="55">
        <f t="shared" si="57"/>
        <v>634.5</v>
      </c>
      <c r="I218" s="55">
        <f t="shared" si="54"/>
        <v>1258.3135754515249</v>
      </c>
      <c r="J218" s="55">
        <f t="shared" si="55"/>
        <v>131976</v>
      </c>
      <c r="K218" s="49"/>
      <c r="L218" s="55">
        <f t="shared" si="58"/>
        <v>1865.4124594586704</v>
      </c>
      <c r="M218" s="55">
        <f t="shared" si="59"/>
        <v>653.49980009444403</v>
      </c>
      <c r="N218" s="55">
        <f t="shared" si="60"/>
        <v>1211.9126593642263</v>
      </c>
      <c r="O218" s="55">
        <f t="shared" si="56"/>
        <v>127066.92446454147</v>
      </c>
      <c r="T218" s="54"/>
    </row>
    <row r="219" spans="1:20" s="41" customFormat="1" outlineLevel="1" x14ac:dyDescent="0.25">
      <c r="A219" s="51">
        <v>213</v>
      </c>
      <c r="B219" s="55">
        <f t="shared" si="49"/>
        <v>2577.484780486398</v>
      </c>
      <c r="C219" s="55">
        <f t="shared" si="50"/>
        <v>361.47953637589796</v>
      </c>
      <c r="D219" s="55">
        <f t="shared" si="51"/>
        <v>2216.0052441104999</v>
      </c>
      <c r="E219" s="55">
        <f t="shared" si="52"/>
        <v>233177.73450148161</v>
      </c>
      <c r="F219" s="44"/>
      <c r="G219" s="55">
        <f t="shared" si="53"/>
        <v>1886.792936334532</v>
      </c>
      <c r="H219" s="55">
        <f t="shared" si="57"/>
        <v>634.5</v>
      </c>
      <c r="I219" s="55">
        <f t="shared" si="54"/>
        <v>1252.292936334532</v>
      </c>
      <c r="J219" s="55">
        <f t="shared" si="55"/>
        <v>131341.5</v>
      </c>
      <c r="K219" s="49"/>
      <c r="L219" s="55">
        <f t="shared" si="58"/>
        <v>1865.4124594586704</v>
      </c>
      <c r="M219" s="55">
        <f t="shared" si="59"/>
        <v>659.70072438033162</v>
      </c>
      <c r="N219" s="55">
        <f t="shared" si="60"/>
        <v>1205.7117350783387</v>
      </c>
      <c r="O219" s="55">
        <f t="shared" si="56"/>
        <v>126407.22374016113</v>
      </c>
      <c r="T219" s="54"/>
    </row>
    <row r="220" spans="1:20" s="41" customFormat="1" outlineLevel="1" x14ac:dyDescent="0.25">
      <c r="A220" s="51">
        <v>214</v>
      </c>
      <c r="B220" s="55">
        <f t="shared" si="49"/>
        <v>2577.484780486398</v>
      </c>
      <c r="C220" s="55">
        <f t="shared" si="50"/>
        <v>364.90954084665793</v>
      </c>
      <c r="D220" s="55">
        <f t="shared" si="51"/>
        <v>2212.5752396397402</v>
      </c>
      <c r="E220" s="55">
        <f t="shared" si="52"/>
        <v>232812.82496063496</v>
      </c>
      <c r="F220" s="44"/>
      <c r="G220" s="55">
        <f t="shared" si="53"/>
        <v>1880.7722972175391</v>
      </c>
      <c r="H220" s="55">
        <f t="shared" si="57"/>
        <v>634.5</v>
      </c>
      <c r="I220" s="55">
        <f t="shared" si="54"/>
        <v>1246.2722972175391</v>
      </c>
      <c r="J220" s="55">
        <f t="shared" si="55"/>
        <v>130707</v>
      </c>
      <c r="K220" s="49"/>
      <c r="L220" s="55">
        <f t="shared" si="58"/>
        <v>1865.4124594586704</v>
      </c>
      <c r="M220" s="55">
        <f t="shared" si="59"/>
        <v>665.96048795277125</v>
      </c>
      <c r="N220" s="55">
        <f t="shared" si="60"/>
        <v>1199.4519715058991</v>
      </c>
      <c r="O220" s="55">
        <f t="shared" si="56"/>
        <v>125741.26325220836</v>
      </c>
      <c r="T220" s="54"/>
    </row>
    <row r="221" spans="1:20" s="41" customFormat="1" outlineLevel="1" x14ac:dyDescent="0.25">
      <c r="A221" s="51">
        <v>215</v>
      </c>
      <c r="B221" s="55">
        <f t="shared" si="49"/>
        <v>2577.484780486398</v>
      </c>
      <c r="C221" s="55">
        <f t="shared" si="50"/>
        <v>368.37209191960568</v>
      </c>
      <c r="D221" s="55">
        <f t="shared" si="51"/>
        <v>2209.1126885667923</v>
      </c>
      <c r="E221" s="55">
        <f t="shared" si="52"/>
        <v>232444.45286871537</v>
      </c>
      <c r="F221" s="44"/>
      <c r="G221" s="55">
        <f t="shared" si="53"/>
        <v>1874.7516581005461</v>
      </c>
      <c r="H221" s="55">
        <f t="shared" si="57"/>
        <v>634.5</v>
      </c>
      <c r="I221" s="55">
        <f t="shared" si="54"/>
        <v>1240.2516581005461</v>
      </c>
      <c r="J221" s="55">
        <f t="shared" si="55"/>
        <v>130072.5</v>
      </c>
      <c r="K221" s="49"/>
      <c r="L221" s="55">
        <f t="shared" si="58"/>
        <v>1865.4124594586704</v>
      </c>
      <c r="M221" s="55">
        <f t="shared" si="59"/>
        <v>672.27964912556899</v>
      </c>
      <c r="N221" s="55">
        <f t="shared" si="60"/>
        <v>1193.1328103331014</v>
      </c>
      <c r="O221" s="55">
        <f t="shared" si="56"/>
        <v>125068.98360308279</v>
      </c>
      <c r="T221" s="54"/>
    </row>
    <row r="222" spans="1:20" s="41" customFormat="1" x14ac:dyDescent="0.25">
      <c r="A222" s="49">
        <v>216</v>
      </c>
      <c r="B222" s="53">
        <f t="shared" si="49"/>
        <v>2577.484780486398</v>
      </c>
      <c r="C222" s="53">
        <f t="shared" si="50"/>
        <v>371.86749842271001</v>
      </c>
      <c r="D222" s="53">
        <f t="shared" si="51"/>
        <v>2205.617282063688</v>
      </c>
      <c r="E222" s="53">
        <f t="shared" si="52"/>
        <v>232072.58537029265</v>
      </c>
      <c r="F222" s="44"/>
      <c r="G222" s="53">
        <f t="shared" si="53"/>
        <v>1868.7310189835532</v>
      </c>
      <c r="H222" s="53">
        <f t="shared" si="57"/>
        <v>634.5</v>
      </c>
      <c r="I222" s="53">
        <f t="shared" si="54"/>
        <v>1234.2310189835532</v>
      </c>
      <c r="J222" s="53">
        <f t="shared" si="55"/>
        <v>129438</v>
      </c>
      <c r="K222" s="49"/>
      <c r="L222" s="53">
        <f t="shared" si="58"/>
        <v>1865.4124594586704</v>
      </c>
      <c r="M222" s="53">
        <f t="shared" si="59"/>
        <v>678.65877151025552</v>
      </c>
      <c r="N222" s="53">
        <f t="shared" si="60"/>
        <v>1186.7536879484148</v>
      </c>
      <c r="O222" s="53">
        <f t="shared" si="56"/>
        <v>124390.32483157254</v>
      </c>
      <c r="T222" s="54"/>
    </row>
    <row r="223" spans="1:20" s="41" customFormat="1" outlineLevel="1" x14ac:dyDescent="0.25">
      <c r="A223" s="51">
        <v>217</v>
      </c>
      <c r="B223" s="55">
        <f t="shared" si="49"/>
        <v>2577.484780486398</v>
      </c>
      <c r="C223" s="55">
        <f t="shared" si="50"/>
        <v>375.39607211434441</v>
      </c>
      <c r="D223" s="55">
        <f t="shared" si="51"/>
        <v>2202.0887083720536</v>
      </c>
      <c r="E223" s="55">
        <f t="shared" si="52"/>
        <v>231697.1892981783</v>
      </c>
      <c r="F223" s="44"/>
      <c r="G223" s="55">
        <f t="shared" si="53"/>
        <v>1862.7103798665603</v>
      </c>
      <c r="H223" s="55">
        <f t="shared" si="57"/>
        <v>634.5</v>
      </c>
      <c r="I223" s="55">
        <f t="shared" si="54"/>
        <v>1228.2103798665603</v>
      </c>
      <c r="J223" s="55">
        <f t="shared" si="55"/>
        <v>128803.5</v>
      </c>
      <c r="K223" s="49"/>
      <c r="L223" s="55">
        <f>+M223+N223</f>
        <v>1790.0705296647297</v>
      </c>
      <c r="M223" s="55">
        <f>IF(O222&lt;0,0,+O222/($C$3-A222))</f>
        <v>609.75649427241444</v>
      </c>
      <c r="N223" s="55">
        <f t="shared" si="60"/>
        <v>1180.3140353923154</v>
      </c>
      <c r="O223" s="55">
        <f t="shared" si="56"/>
        <v>123780.56833730012</v>
      </c>
      <c r="T223" s="54"/>
    </row>
    <row r="224" spans="1:20" s="41" customFormat="1" outlineLevel="1" x14ac:dyDescent="0.25">
      <c r="A224" s="51">
        <v>218</v>
      </c>
      <c r="B224" s="55">
        <f t="shared" si="49"/>
        <v>2577.484780486398</v>
      </c>
      <c r="C224" s="55">
        <f t="shared" si="50"/>
        <v>378.95812771109331</v>
      </c>
      <c r="D224" s="55">
        <f t="shared" si="51"/>
        <v>2198.5266527753047</v>
      </c>
      <c r="E224" s="55">
        <f t="shared" si="52"/>
        <v>231318.23117046722</v>
      </c>
      <c r="F224" s="44"/>
      <c r="G224" s="55">
        <f t="shared" si="53"/>
        <v>1856.6897407495674</v>
      </c>
      <c r="H224" s="55">
        <f t="shared" si="57"/>
        <v>634.5</v>
      </c>
      <c r="I224" s="55">
        <f t="shared" si="54"/>
        <v>1222.1897407495674</v>
      </c>
      <c r="J224" s="55">
        <f t="shared" si="55"/>
        <v>128169</v>
      </c>
      <c r="K224" s="49"/>
      <c r="L224" s="55">
        <f t="shared" si="58"/>
        <v>1790.0705296647297</v>
      </c>
      <c r="M224" s="55">
        <f t="shared" si="59"/>
        <v>615.54234738708237</v>
      </c>
      <c r="N224" s="55">
        <f t="shared" si="60"/>
        <v>1174.5281822776474</v>
      </c>
      <c r="O224" s="55">
        <f t="shared" si="56"/>
        <v>123165.02598991305</v>
      </c>
      <c r="T224" s="54"/>
    </row>
    <row r="225" spans="1:20" s="41" customFormat="1" outlineLevel="1" x14ac:dyDescent="0.25">
      <c r="A225" s="51">
        <v>219</v>
      </c>
      <c r="B225" s="55">
        <f t="shared" si="49"/>
        <v>2577.484780486398</v>
      </c>
      <c r="C225" s="55">
        <f t="shared" si="50"/>
        <v>382.55398291582117</v>
      </c>
      <c r="D225" s="55">
        <f t="shared" si="51"/>
        <v>2194.9307975705769</v>
      </c>
      <c r="E225" s="55">
        <f t="shared" si="52"/>
        <v>230935.6771875514</v>
      </c>
      <c r="F225" s="44"/>
      <c r="G225" s="55">
        <f t="shared" si="53"/>
        <v>1850.6691016325744</v>
      </c>
      <c r="H225" s="55">
        <f t="shared" si="57"/>
        <v>634.5</v>
      </c>
      <c r="I225" s="55">
        <f t="shared" si="54"/>
        <v>1216.1691016325744</v>
      </c>
      <c r="J225" s="55">
        <f t="shared" si="55"/>
        <v>127534.5</v>
      </c>
      <c r="K225" s="49"/>
      <c r="L225" s="55">
        <f t="shared" si="58"/>
        <v>1790.0705296647297</v>
      </c>
      <c r="M225" s="55">
        <f t="shared" si="59"/>
        <v>621.3831012639057</v>
      </c>
      <c r="N225" s="55">
        <f t="shared" si="60"/>
        <v>1168.687428400824</v>
      </c>
      <c r="O225" s="55">
        <f t="shared" si="56"/>
        <v>122543.64288864913</v>
      </c>
      <c r="T225" s="54"/>
    </row>
    <row r="226" spans="1:20" s="41" customFormat="1" outlineLevel="1" x14ac:dyDescent="0.25">
      <c r="A226" s="51">
        <v>220</v>
      </c>
      <c r="B226" s="55">
        <f t="shared" si="49"/>
        <v>2577.484780486398</v>
      </c>
      <c r="C226" s="55">
        <f t="shared" si="50"/>
        <v>386.18395844600934</v>
      </c>
      <c r="D226" s="55">
        <f t="shared" si="51"/>
        <v>2191.3008220403885</v>
      </c>
      <c r="E226" s="55">
        <f t="shared" si="52"/>
        <v>230549.4932291054</v>
      </c>
      <c r="F226" s="44"/>
      <c r="G226" s="55">
        <f t="shared" si="53"/>
        <v>1844.6484625155815</v>
      </c>
      <c r="H226" s="55">
        <f t="shared" si="57"/>
        <v>634.5</v>
      </c>
      <c r="I226" s="55">
        <f t="shared" si="54"/>
        <v>1210.1484625155815</v>
      </c>
      <c r="J226" s="55">
        <f t="shared" si="55"/>
        <v>126900</v>
      </c>
      <c r="K226" s="49"/>
      <c r="L226" s="55">
        <f t="shared" si="58"/>
        <v>1790.0705296647297</v>
      </c>
      <c r="M226" s="55">
        <f t="shared" si="59"/>
        <v>627.27927684484803</v>
      </c>
      <c r="N226" s="55">
        <f t="shared" si="60"/>
        <v>1162.7912528198817</v>
      </c>
      <c r="O226" s="55">
        <f t="shared" si="56"/>
        <v>121916.36361180429</v>
      </c>
      <c r="T226" s="54"/>
    </row>
    <row r="227" spans="1:20" s="41" customFormat="1" outlineLevel="1" x14ac:dyDescent="0.25">
      <c r="A227" s="51">
        <v>221</v>
      </c>
      <c r="B227" s="55">
        <f t="shared" si="49"/>
        <v>2577.4847804863984</v>
      </c>
      <c r="C227" s="55">
        <f t="shared" si="50"/>
        <v>389.84837806236123</v>
      </c>
      <c r="D227" s="55">
        <f t="shared" si="51"/>
        <v>2187.636402424037</v>
      </c>
      <c r="E227" s="55">
        <f t="shared" si="52"/>
        <v>230159.64485104303</v>
      </c>
      <c r="F227" s="44"/>
      <c r="G227" s="55">
        <f t="shared" si="53"/>
        <v>1838.6278233985886</v>
      </c>
      <c r="H227" s="55">
        <f t="shared" si="57"/>
        <v>634.5</v>
      </c>
      <c r="I227" s="55">
        <f t="shared" si="54"/>
        <v>1204.1278233985886</v>
      </c>
      <c r="J227" s="55">
        <f t="shared" si="55"/>
        <v>126265.5</v>
      </c>
      <c r="K227" s="49"/>
      <c r="L227" s="55">
        <f t="shared" si="58"/>
        <v>1790.0705296647297</v>
      </c>
      <c r="M227" s="55">
        <f t="shared" si="59"/>
        <v>633.23140001498359</v>
      </c>
      <c r="N227" s="55">
        <f t="shared" si="60"/>
        <v>1156.8391296497462</v>
      </c>
      <c r="O227" s="55">
        <f t="shared" si="56"/>
        <v>121283.13221178931</v>
      </c>
      <c r="T227" s="54"/>
    </row>
    <row r="228" spans="1:20" s="41" customFormat="1" outlineLevel="1" x14ac:dyDescent="0.25">
      <c r="A228" s="51">
        <v>222</v>
      </c>
      <c r="B228" s="55">
        <f t="shared" si="49"/>
        <v>2577.4847804863984</v>
      </c>
      <c r="C228" s="55">
        <f t="shared" si="50"/>
        <v>393.54756859767804</v>
      </c>
      <c r="D228" s="55">
        <f t="shared" si="51"/>
        <v>2183.9372118887204</v>
      </c>
      <c r="E228" s="55">
        <f t="shared" si="52"/>
        <v>229766.09728244535</v>
      </c>
      <c r="F228" s="44"/>
      <c r="G228" s="55">
        <f t="shared" si="53"/>
        <v>1832.6071842815957</v>
      </c>
      <c r="H228" s="55">
        <f t="shared" si="57"/>
        <v>634.5</v>
      </c>
      <c r="I228" s="55">
        <f t="shared" si="54"/>
        <v>1198.1071842815957</v>
      </c>
      <c r="J228" s="55">
        <f t="shared" si="55"/>
        <v>125631</v>
      </c>
      <c r="K228" s="49"/>
      <c r="L228" s="55">
        <f t="shared" si="58"/>
        <v>1790.0705296647297</v>
      </c>
      <c r="M228" s="55">
        <f t="shared" si="59"/>
        <v>639.24000164940185</v>
      </c>
      <c r="N228" s="55">
        <f t="shared" si="60"/>
        <v>1150.8305280153279</v>
      </c>
      <c r="O228" s="55">
        <f t="shared" si="56"/>
        <v>120643.89221013991</v>
      </c>
      <c r="T228" s="54"/>
    </row>
    <row r="229" spans="1:20" s="41" customFormat="1" outlineLevel="1" x14ac:dyDescent="0.25">
      <c r="A229" s="51">
        <v>223</v>
      </c>
      <c r="B229" s="55">
        <f t="shared" si="49"/>
        <v>2577.4847804863984</v>
      </c>
      <c r="C229" s="55">
        <f t="shared" si="50"/>
        <v>397.28185998600998</v>
      </c>
      <c r="D229" s="55">
        <f t="shared" si="51"/>
        <v>2180.2029205003882</v>
      </c>
      <c r="E229" s="55">
        <f t="shared" si="52"/>
        <v>229368.81542245933</v>
      </c>
      <c r="F229" s="44"/>
      <c r="G229" s="55">
        <f t="shared" si="53"/>
        <v>1826.5865451646025</v>
      </c>
      <c r="H229" s="55">
        <f t="shared" si="57"/>
        <v>634.5</v>
      </c>
      <c r="I229" s="55">
        <f t="shared" si="54"/>
        <v>1192.0865451646025</v>
      </c>
      <c r="J229" s="55">
        <f t="shared" si="55"/>
        <v>124996.5</v>
      </c>
      <c r="K229" s="49"/>
      <c r="L229" s="55">
        <f t="shared" si="58"/>
        <v>1790.0705296647297</v>
      </c>
      <c r="M229" s="55">
        <f t="shared" si="59"/>
        <v>645.30561766055575</v>
      </c>
      <c r="N229" s="55">
        <f t="shared" si="60"/>
        <v>1144.764912004174</v>
      </c>
      <c r="O229" s="55">
        <f t="shared" si="56"/>
        <v>119998.58659247935</v>
      </c>
      <c r="T229" s="54"/>
    </row>
    <row r="230" spans="1:20" s="41" customFormat="1" outlineLevel="1" x14ac:dyDescent="0.25">
      <c r="A230" s="51">
        <v>224</v>
      </c>
      <c r="B230" s="55">
        <f t="shared" si="49"/>
        <v>2577.4847804863984</v>
      </c>
      <c r="C230" s="55">
        <f t="shared" si="50"/>
        <v>401.05158529208325</v>
      </c>
      <c r="D230" s="55">
        <f t="shared" si="51"/>
        <v>2176.433195194315</v>
      </c>
      <c r="E230" s="55">
        <f t="shared" si="52"/>
        <v>228967.76383716724</v>
      </c>
      <c r="F230" s="44"/>
      <c r="G230" s="55">
        <f t="shared" si="53"/>
        <v>1820.5659060476096</v>
      </c>
      <c r="H230" s="55">
        <f t="shared" si="57"/>
        <v>634.5</v>
      </c>
      <c r="I230" s="55">
        <f t="shared" si="54"/>
        <v>1186.0659060476096</v>
      </c>
      <c r="J230" s="55">
        <f t="shared" si="55"/>
        <v>124362</v>
      </c>
      <c r="K230" s="49"/>
      <c r="L230" s="55">
        <f t="shared" si="58"/>
        <v>1790.0705296647297</v>
      </c>
      <c r="M230" s="55">
        <f t="shared" si="59"/>
        <v>651.42878904605982</v>
      </c>
      <c r="N230" s="55">
        <f t="shared" si="60"/>
        <v>1138.6417406186699</v>
      </c>
      <c r="O230" s="55">
        <f t="shared" si="56"/>
        <v>119347.15780343329</v>
      </c>
      <c r="T230" s="54"/>
    </row>
    <row r="231" spans="1:20" s="41" customFormat="1" outlineLevel="1" x14ac:dyDescent="0.25">
      <c r="A231" s="51">
        <v>225</v>
      </c>
      <c r="B231" s="55">
        <f t="shared" si="49"/>
        <v>2577.484780486398</v>
      </c>
      <c r="C231" s="55">
        <f t="shared" si="50"/>
        <v>404.85708074100614</v>
      </c>
      <c r="D231" s="55">
        <f t="shared" si="51"/>
        <v>2172.627699745392</v>
      </c>
      <c r="E231" s="55">
        <f t="shared" si="52"/>
        <v>228562.90675642624</v>
      </c>
      <c r="F231" s="44"/>
      <c r="G231" s="55">
        <f t="shared" si="53"/>
        <v>1814.5452669306167</v>
      </c>
      <c r="H231" s="55">
        <f t="shared" si="57"/>
        <v>634.5</v>
      </c>
      <c r="I231" s="55">
        <f t="shared" si="54"/>
        <v>1180.0452669306167</v>
      </c>
      <c r="J231" s="55">
        <f t="shared" si="55"/>
        <v>123727.5</v>
      </c>
      <c r="K231" s="49"/>
      <c r="L231" s="55">
        <f t="shared" si="58"/>
        <v>1790.0705296647297</v>
      </c>
      <c r="M231" s="55">
        <f t="shared" si="59"/>
        <v>657.61006193694402</v>
      </c>
      <c r="N231" s="55">
        <f t="shared" si="60"/>
        <v>1132.4604677277857</v>
      </c>
      <c r="O231" s="55">
        <f t="shared" si="56"/>
        <v>118689.54774149635</v>
      </c>
      <c r="T231" s="54"/>
    </row>
    <row r="232" spans="1:20" s="41" customFormat="1" outlineLevel="1" x14ac:dyDescent="0.25">
      <c r="A232" s="51">
        <v>226</v>
      </c>
      <c r="B232" s="55">
        <f t="shared" si="49"/>
        <v>2577.4847804863984</v>
      </c>
      <c r="C232" s="55">
        <f t="shared" si="50"/>
        <v>408.69868574825733</v>
      </c>
      <c r="D232" s="55">
        <f t="shared" si="51"/>
        <v>2168.7860947381409</v>
      </c>
      <c r="E232" s="55">
        <f t="shared" si="52"/>
        <v>228154.20807067797</v>
      </c>
      <c r="F232" s="44"/>
      <c r="G232" s="55">
        <f t="shared" si="53"/>
        <v>1808.5246278136237</v>
      </c>
      <c r="H232" s="55">
        <f t="shared" si="57"/>
        <v>634.5</v>
      </c>
      <c r="I232" s="55">
        <f t="shared" si="54"/>
        <v>1174.0246278136237</v>
      </c>
      <c r="J232" s="55">
        <f t="shared" si="55"/>
        <v>123093</v>
      </c>
      <c r="K232" s="49"/>
      <c r="L232" s="55">
        <f t="shared" si="58"/>
        <v>1790.0705296647297</v>
      </c>
      <c r="M232" s="55">
        <f t="shared" si="59"/>
        <v>663.84998764636202</v>
      </c>
      <c r="N232" s="55">
        <f t="shared" si="60"/>
        <v>1126.2205420183677</v>
      </c>
      <c r="O232" s="55">
        <f t="shared" si="56"/>
        <v>118025.69775384999</v>
      </c>
      <c r="T232" s="54"/>
    </row>
    <row r="233" spans="1:20" s="41" customFormat="1" outlineLevel="1" x14ac:dyDescent="0.25">
      <c r="A233" s="51">
        <v>227</v>
      </c>
      <c r="B233" s="55">
        <f t="shared" si="49"/>
        <v>2577.484780486398</v>
      </c>
      <c r="C233" s="55">
        <f t="shared" si="50"/>
        <v>412.57674294995871</v>
      </c>
      <c r="D233" s="55">
        <f t="shared" si="51"/>
        <v>2164.9080375364392</v>
      </c>
      <c r="E233" s="55">
        <f t="shared" si="52"/>
        <v>227741.63132772801</v>
      </c>
      <c r="F233" s="44"/>
      <c r="G233" s="55">
        <f t="shared" si="53"/>
        <v>1802.5039886966308</v>
      </c>
      <c r="H233" s="55">
        <f t="shared" si="57"/>
        <v>634.5</v>
      </c>
      <c r="I233" s="55">
        <f t="shared" si="54"/>
        <v>1168.0039886966308</v>
      </c>
      <c r="J233" s="55">
        <f t="shared" si="55"/>
        <v>122458.5</v>
      </c>
      <c r="K233" s="49"/>
      <c r="L233" s="55">
        <f t="shared" si="58"/>
        <v>1790.0705296647297</v>
      </c>
      <c r="M233" s="55">
        <f t="shared" si="59"/>
        <v>670.14912271876392</v>
      </c>
      <c r="N233" s="55">
        <f t="shared" si="60"/>
        <v>1119.9214069459658</v>
      </c>
      <c r="O233" s="55">
        <f t="shared" si="56"/>
        <v>117355.54863113123</v>
      </c>
      <c r="T233" s="54"/>
    </row>
    <row r="234" spans="1:20" s="41" customFormat="1" x14ac:dyDescent="0.25">
      <c r="A234" s="49">
        <v>228</v>
      </c>
      <c r="B234" s="53">
        <f t="shared" si="49"/>
        <v>2577.484780486398</v>
      </c>
      <c r="C234" s="53">
        <f t="shared" si="50"/>
        <v>416.49159823343558</v>
      </c>
      <c r="D234" s="53">
        <f t="shared" si="51"/>
        <v>2160.9931822529625</v>
      </c>
      <c r="E234" s="53">
        <f t="shared" si="52"/>
        <v>227325.13972949458</v>
      </c>
      <c r="F234" s="44"/>
      <c r="G234" s="53">
        <f t="shared" si="53"/>
        <v>1796.4833495796379</v>
      </c>
      <c r="H234" s="53">
        <f t="shared" si="57"/>
        <v>634.5</v>
      </c>
      <c r="I234" s="53">
        <f t="shared" si="54"/>
        <v>1161.9833495796379</v>
      </c>
      <c r="J234" s="53">
        <f t="shared" si="55"/>
        <v>121824</v>
      </c>
      <c r="K234" s="49"/>
      <c r="L234" s="53">
        <f t="shared" si="58"/>
        <v>1790.0705296647297</v>
      </c>
      <c r="M234" s="53">
        <f t="shared" si="59"/>
        <v>676.50802897953463</v>
      </c>
      <c r="N234" s="53">
        <f t="shared" si="60"/>
        <v>1113.5625006851951</v>
      </c>
      <c r="O234" s="53">
        <f t="shared" si="56"/>
        <v>116679.0406021517</v>
      </c>
      <c r="T234" s="54"/>
    </row>
    <row r="235" spans="1:20" s="41" customFormat="1" outlineLevel="1" x14ac:dyDescent="0.25">
      <c r="A235" s="51">
        <v>229</v>
      </c>
      <c r="B235" s="55">
        <f t="shared" si="49"/>
        <v>2577.484780486398</v>
      </c>
      <c r="C235" s="55">
        <f t="shared" si="50"/>
        <v>420.44360076806618</v>
      </c>
      <c r="D235" s="55">
        <f t="shared" si="51"/>
        <v>2157.0411797183319</v>
      </c>
      <c r="E235" s="55">
        <f t="shared" si="52"/>
        <v>226904.6961287265</v>
      </c>
      <c r="F235" s="44"/>
      <c r="G235" s="55">
        <f t="shared" si="53"/>
        <v>1790.462710462645</v>
      </c>
      <c r="H235" s="55">
        <f t="shared" si="57"/>
        <v>634.5</v>
      </c>
      <c r="I235" s="55">
        <f t="shared" si="54"/>
        <v>1155.962710462645</v>
      </c>
      <c r="J235" s="55">
        <f t="shared" si="55"/>
        <v>121189.5</v>
      </c>
      <c r="K235" s="49"/>
      <c r="L235" s="55">
        <f>+M235+N235</f>
        <v>1714.8465925491655</v>
      </c>
      <c r="M235" s="55">
        <f>IF(O234&lt;0,0,+O234/($C$3-A234))</f>
        <v>607.70333646954009</v>
      </c>
      <c r="N235" s="55">
        <f t="shared" si="60"/>
        <v>1107.1432560796254</v>
      </c>
      <c r="O235" s="55">
        <f t="shared" si="56"/>
        <v>116071.33726568216</v>
      </c>
      <c r="T235" s="54"/>
    </row>
    <row r="236" spans="1:20" s="41" customFormat="1" outlineLevel="1" x14ac:dyDescent="0.25">
      <c r="A236" s="51">
        <v>230</v>
      </c>
      <c r="B236" s="55">
        <f t="shared" si="49"/>
        <v>2577.4847804863975</v>
      </c>
      <c r="C236" s="55">
        <f t="shared" si="50"/>
        <v>424.43310303642482</v>
      </c>
      <c r="D236" s="55">
        <f t="shared" si="51"/>
        <v>2153.0516774499729</v>
      </c>
      <c r="E236" s="55">
        <f t="shared" si="52"/>
        <v>226480.26302569007</v>
      </c>
      <c r="F236" s="44"/>
      <c r="G236" s="55">
        <f t="shared" si="53"/>
        <v>1784.442071345652</v>
      </c>
      <c r="H236" s="55">
        <f t="shared" si="57"/>
        <v>634.5</v>
      </c>
      <c r="I236" s="55">
        <f t="shared" si="54"/>
        <v>1149.942071345652</v>
      </c>
      <c r="J236" s="55">
        <f t="shared" si="55"/>
        <v>120555</v>
      </c>
      <c r="K236" s="49"/>
      <c r="L236" s="55">
        <f t="shared" si="58"/>
        <v>1714.8465925491655</v>
      </c>
      <c r="M236" s="55">
        <f t="shared" si="59"/>
        <v>613.4697075949548</v>
      </c>
      <c r="N236" s="55">
        <f t="shared" si="60"/>
        <v>1101.3768849542107</v>
      </c>
      <c r="O236" s="55">
        <f t="shared" si="56"/>
        <v>115457.86755808721</v>
      </c>
      <c r="T236" s="54"/>
    </row>
    <row r="237" spans="1:20" s="41" customFormat="1" outlineLevel="1" x14ac:dyDescent="0.25">
      <c r="A237" s="51">
        <v>231</v>
      </c>
      <c r="B237" s="55">
        <f t="shared" si="49"/>
        <v>2577.484780486398</v>
      </c>
      <c r="C237" s="55">
        <f t="shared" si="50"/>
        <v>428.46046086572005</v>
      </c>
      <c r="D237" s="55">
        <f t="shared" si="51"/>
        <v>2149.0243196206779</v>
      </c>
      <c r="E237" s="55">
        <f t="shared" si="52"/>
        <v>226051.80256482435</v>
      </c>
      <c r="F237" s="44"/>
      <c r="G237" s="55">
        <f t="shared" si="53"/>
        <v>1778.4214322286591</v>
      </c>
      <c r="H237" s="55">
        <f t="shared" si="57"/>
        <v>634.5</v>
      </c>
      <c r="I237" s="55">
        <f t="shared" si="54"/>
        <v>1143.9214322286591</v>
      </c>
      <c r="J237" s="55">
        <f t="shared" si="55"/>
        <v>119920.5</v>
      </c>
      <c r="K237" s="49"/>
      <c r="L237" s="55">
        <f t="shared" si="58"/>
        <v>1714.8465925491655</v>
      </c>
      <c r="M237" s="55">
        <f t="shared" si="59"/>
        <v>619.2907946219625</v>
      </c>
      <c r="N237" s="55">
        <f t="shared" si="60"/>
        <v>1095.555797927203</v>
      </c>
      <c r="O237" s="55">
        <f t="shared" si="56"/>
        <v>114838.57676346524</v>
      </c>
      <c r="T237" s="54"/>
    </row>
    <row r="238" spans="1:20" s="41" customFormat="1" outlineLevel="1" x14ac:dyDescent="0.25">
      <c r="A238" s="51">
        <v>232</v>
      </c>
      <c r="B238" s="55">
        <f t="shared" si="49"/>
        <v>2577.484780486398</v>
      </c>
      <c r="C238" s="55">
        <f t="shared" si="50"/>
        <v>432.52603345953088</v>
      </c>
      <c r="D238" s="55">
        <f t="shared" si="51"/>
        <v>2144.9587470268671</v>
      </c>
      <c r="E238" s="55">
        <f t="shared" si="52"/>
        <v>225619.27653136483</v>
      </c>
      <c r="F238" s="44"/>
      <c r="G238" s="55">
        <f t="shared" si="53"/>
        <v>1772.4007931116662</v>
      </c>
      <c r="H238" s="55">
        <f t="shared" si="57"/>
        <v>634.5</v>
      </c>
      <c r="I238" s="55">
        <f t="shared" si="54"/>
        <v>1137.9007931116662</v>
      </c>
      <c r="J238" s="55">
        <f t="shared" si="55"/>
        <v>119286</v>
      </c>
      <c r="K238" s="49"/>
      <c r="L238" s="55">
        <f t="shared" si="58"/>
        <v>1714.8465925491655</v>
      </c>
      <c r="M238" s="55">
        <f t="shared" si="59"/>
        <v>625.16711673842383</v>
      </c>
      <c r="N238" s="55">
        <f t="shared" si="60"/>
        <v>1089.6794758107417</v>
      </c>
      <c r="O238" s="55">
        <f t="shared" si="56"/>
        <v>114213.40964672682</v>
      </c>
      <c r="T238" s="54"/>
    </row>
    <row r="239" spans="1:20" s="41" customFormat="1" outlineLevel="1" x14ac:dyDescent="0.25">
      <c r="A239" s="51">
        <v>233</v>
      </c>
      <c r="B239" s="55">
        <f t="shared" si="49"/>
        <v>2577.4847804863975</v>
      </c>
      <c r="C239" s="55">
        <f t="shared" si="50"/>
        <v>436.63018342984492</v>
      </c>
      <c r="D239" s="55">
        <f t="shared" si="51"/>
        <v>2140.8545970565528</v>
      </c>
      <c r="E239" s="55">
        <f t="shared" si="52"/>
        <v>225182.64634793499</v>
      </c>
      <c r="F239" s="44"/>
      <c r="G239" s="55">
        <f t="shared" si="53"/>
        <v>1766.3801539946733</v>
      </c>
      <c r="H239" s="55">
        <f t="shared" si="57"/>
        <v>634.5</v>
      </c>
      <c r="I239" s="55">
        <f t="shared" si="54"/>
        <v>1131.8801539946733</v>
      </c>
      <c r="J239" s="55">
        <f t="shared" si="55"/>
        <v>118651.5</v>
      </c>
      <c r="K239" s="49"/>
      <c r="L239" s="55">
        <f t="shared" si="58"/>
        <v>1714.8465925491655</v>
      </c>
      <c r="M239" s="55">
        <f t="shared" si="59"/>
        <v>631.09919805866502</v>
      </c>
      <c r="N239" s="55">
        <f t="shared" si="60"/>
        <v>1083.7473944905005</v>
      </c>
      <c r="O239" s="55">
        <f t="shared" si="56"/>
        <v>113582.31044866816</v>
      </c>
      <c r="T239" s="54"/>
    </row>
    <row r="240" spans="1:20" s="41" customFormat="1" outlineLevel="1" x14ac:dyDescent="0.25">
      <c r="A240" s="51">
        <v>234</v>
      </c>
      <c r="B240" s="55">
        <f t="shared" si="49"/>
        <v>2577.4847804863975</v>
      </c>
      <c r="C240" s="55">
        <f t="shared" si="50"/>
        <v>440.77327682939972</v>
      </c>
      <c r="D240" s="55">
        <f t="shared" si="51"/>
        <v>2136.711503656998</v>
      </c>
      <c r="E240" s="55">
        <f t="shared" si="52"/>
        <v>224741.8730711056</v>
      </c>
      <c r="F240" s="44"/>
      <c r="G240" s="55">
        <f t="shared" si="53"/>
        <v>1760.3595148776803</v>
      </c>
      <c r="H240" s="55">
        <f t="shared" si="57"/>
        <v>634.5</v>
      </c>
      <c r="I240" s="55">
        <f t="shared" si="54"/>
        <v>1125.8595148776803</v>
      </c>
      <c r="J240" s="55">
        <f t="shared" si="55"/>
        <v>118017</v>
      </c>
      <c r="K240" s="49"/>
      <c r="L240" s="55">
        <f t="shared" si="58"/>
        <v>1714.8465925491655</v>
      </c>
      <c r="M240" s="55">
        <f t="shared" si="59"/>
        <v>637.0875676702251</v>
      </c>
      <c r="N240" s="55">
        <f t="shared" si="60"/>
        <v>1077.7590248789404</v>
      </c>
      <c r="O240" s="55">
        <f t="shared" si="56"/>
        <v>112945.22288099793</v>
      </c>
      <c r="T240" s="54"/>
    </row>
    <row r="241" spans="1:20" s="41" customFormat="1" outlineLevel="1" x14ac:dyDescent="0.25">
      <c r="A241" s="51">
        <v>235</v>
      </c>
      <c r="B241" s="55">
        <f t="shared" si="49"/>
        <v>2577.484780486398</v>
      </c>
      <c r="C241" s="55">
        <f t="shared" si="50"/>
        <v>444.95568318433158</v>
      </c>
      <c r="D241" s="55">
        <f t="shared" si="51"/>
        <v>2132.5290973020665</v>
      </c>
      <c r="E241" s="55">
        <f t="shared" si="52"/>
        <v>224296.91738792128</v>
      </c>
      <c r="F241" s="44"/>
      <c r="G241" s="55">
        <f t="shared" si="53"/>
        <v>1754.3388757606874</v>
      </c>
      <c r="H241" s="55">
        <f t="shared" si="57"/>
        <v>634.5</v>
      </c>
      <c r="I241" s="55">
        <f t="shared" si="54"/>
        <v>1119.8388757606874</v>
      </c>
      <c r="J241" s="55">
        <f t="shared" si="55"/>
        <v>117382.5</v>
      </c>
      <c r="K241" s="49"/>
      <c r="L241" s="55">
        <f t="shared" si="58"/>
        <v>1714.8465925491655</v>
      </c>
      <c r="M241" s="55">
        <f t="shared" si="59"/>
        <v>643.13275968104494</v>
      </c>
      <c r="N241" s="55">
        <f t="shared" si="60"/>
        <v>1071.7138328681206</v>
      </c>
      <c r="O241" s="55">
        <f t="shared" si="56"/>
        <v>112302.09012131688</v>
      </c>
      <c r="T241" s="54"/>
    </row>
    <row r="242" spans="1:20" s="41" customFormat="1" outlineLevel="1" x14ac:dyDescent="0.25">
      <c r="A242" s="51">
        <v>236</v>
      </c>
      <c r="B242" s="55">
        <f t="shared" si="49"/>
        <v>2577.484780486398</v>
      </c>
      <c r="C242" s="55">
        <f t="shared" si="50"/>
        <v>449.17777552713358</v>
      </c>
      <c r="D242" s="55">
        <f t="shared" si="51"/>
        <v>2128.3070049592643</v>
      </c>
      <c r="E242" s="55">
        <f t="shared" si="52"/>
        <v>223847.73961239413</v>
      </c>
      <c r="F242" s="44"/>
      <c r="G242" s="55">
        <f t="shared" si="53"/>
        <v>1748.3182366436943</v>
      </c>
      <c r="H242" s="55">
        <f t="shared" si="57"/>
        <v>634.5</v>
      </c>
      <c r="I242" s="55">
        <f t="shared" si="54"/>
        <v>1113.8182366436943</v>
      </c>
      <c r="J242" s="55">
        <f t="shared" si="55"/>
        <v>116748</v>
      </c>
      <c r="K242" s="49"/>
      <c r="L242" s="55">
        <f t="shared" si="58"/>
        <v>1714.8465925491655</v>
      </c>
      <c r="M242" s="55">
        <f t="shared" si="59"/>
        <v>649.23531326710531</v>
      </c>
      <c r="N242" s="55">
        <f t="shared" si="60"/>
        <v>1065.6112792820602</v>
      </c>
      <c r="O242" s="55">
        <f t="shared" si="56"/>
        <v>111652.85480804977</v>
      </c>
      <c r="T242" s="54"/>
    </row>
    <row r="243" spans="1:20" s="41" customFormat="1" outlineLevel="1" x14ac:dyDescent="0.25">
      <c r="A243" s="51">
        <v>237</v>
      </c>
      <c r="B243" s="55">
        <f t="shared" si="49"/>
        <v>2577.484780486398</v>
      </c>
      <c r="C243" s="55">
        <f t="shared" si="50"/>
        <v>453.43993042992713</v>
      </c>
      <c r="D243" s="55">
        <f t="shared" si="51"/>
        <v>2124.0448500564708</v>
      </c>
      <c r="E243" s="55">
        <f t="shared" si="52"/>
        <v>223394.29968196421</v>
      </c>
      <c r="F243" s="44"/>
      <c r="G243" s="55">
        <f t="shared" si="53"/>
        <v>1742.2975975267013</v>
      </c>
      <c r="H243" s="55">
        <f t="shared" si="57"/>
        <v>634.5</v>
      </c>
      <c r="I243" s="55">
        <f t="shared" si="54"/>
        <v>1107.7975975267013</v>
      </c>
      <c r="J243" s="55">
        <f t="shared" si="55"/>
        <v>116113.5</v>
      </c>
      <c r="K243" s="49"/>
      <c r="L243" s="55">
        <f t="shared" si="58"/>
        <v>1714.8465925491655</v>
      </c>
      <c r="M243" s="55">
        <f t="shared" si="59"/>
        <v>655.39577272051611</v>
      </c>
      <c r="N243" s="55">
        <f t="shared" si="60"/>
        <v>1059.4508198286494</v>
      </c>
      <c r="O243" s="55">
        <f t="shared" si="56"/>
        <v>110997.45903532926</v>
      </c>
      <c r="T243" s="54"/>
    </row>
    <row r="244" spans="1:20" s="41" customFormat="1" outlineLevel="1" x14ac:dyDescent="0.25">
      <c r="A244" s="51">
        <v>238</v>
      </c>
      <c r="B244" s="55">
        <f t="shared" si="49"/>
        <v>2577.484780486398</v>
      </c>
      <c r="C244" s="55">
        <f t="shared" si="50"/>
        <v>457.74252803804848</v>
      </c>
      <c r="D244" s="55">
        <f t="shared" si="51"/>
        <v>2119.7422524483495</v>
      </c>
      <c r="E244" s="55">
        <f t="shared" si="52"/>
        <v>222936.55715392617</v>
      </c>
      <c r="F244" s="44"/>
      <c r="G244" s="55">
        <f t="shared" si="53"/>
        <v>1736.2769584097084</v>
      </c>
      <c r="H244" s="55">
        <f t="shared" si="57"/>
        <v>634.5</v>
      </c>
      <c r="I244" s="55">
        <f t="shared" si="54"/>
        <v>1101.7769584097084</v>
      </c>
      <c r="J244" s="55">
        <f t="shared" si="55"/>
        <v>115479</v>
      </c>
      <c r="K244" s="49"/>
      <c r="L244" s="55">
        <f t="shared" si="58"/>
        <v>1714.8465925491655</v>
      </c>
      <c r="M244" s="55">
        <f t="shared" si="59"/>
        <v>661.61468749806227</v>
      </c>
      <c r="N244" s="55">
        <f t="shared" si="60"/>
        <v>1053.2319050511032</v>
      </c>
      <c r="O244" s="55">
        <f t="shared" si="56"/>
        <v>110335.8443478312</v>
      </c>
      <c r="T244" s="54"/>
    </row>
    <row r="245" spans="1:20" s="41" customFormat="1" outlineLevel="1" x14ac:dyDescent="0.25">
      <c r="A245" s="51">
        <v>239</v>
      </c>
      <c r="B245" s="55">
        <f t="shared" si="49"/>
        <v>2577.4847804863984</v>
      </c>
      <c r="C245" s="55">
        <f t="shared" si="50"/>
        <v>462.08595210395413</v>
      </c>
      <c r="D245" s="55">
        <f t="shared" si="51"/>
        <v>2115.3988283824442</v>
      </c>
      <c r="E245" s="55">
        <f t="shared" si="52"/>
        <v>222474.47120182222</v>
      </c>
      <c r="F245" s="44"/>
      <c r="G245" s="55">
        <f t="shared" si="53"/>
        <v>1730.2563192927155</v>
      </c>
      <c r="H245" s="55">
        <f t="shared" si="57"/>
        <v>634.5</v>
      </c>
      <c r="I245" s="55">
        <f t="shared" si="54"/>
        <v>1095.7563192927155</v>
      </c>
      <c r="J245" s="55">
        <f t="shared" si="55"/>
        <v>114844.5</v>
      </c>
      <c r="K245" s="49"/>
      <c r="L245" s="55">
        <f t="shared" si="58"/>
        <v>1714.8465925491655</v>
      </c>
      <c r="M245" s="55">
        <f t="shared" si="59"/>
        <v>667.89261227021007</v>
      </c>
      <c r="N245" s="55">
        <f t="shared" si="60"/>
        <v>1046.9539802789554</v>
      </c>
      <c r="O245" s="55">
        <f t="shared" si="56"/>
        <v>109667.95173556099</v>
      </c>
      <c r="T245" s="54"/>
    </row>
    <row r="246" spans="1:20" s="41" customFormat="1" x14ac:dyDescent="0.25">
      <c r="A246" s="49">
        <v>240</v>
      </c>
      <c r="B246" s="53">
        <f t="shared" si="49"/>
        <v>2577.484780486398</v>
      </c>
      <c r="C246" s="53">
        <f t="shared" si="50"/>
        <v>466.47059002144823</v>
      </c>
      <c r="D246" s="53">
        <f t="shared" si="51"/>
        <v>2111.0141904649499</v>
      </c>
      <c r="E246" s="53">
        <f t="shared" si="52"/>
        <v>222008.00061180076</v>
      </c>
      <c r="F246" s="44"/>
      <c r="G246" s="53">
        <f t="shared" si="53"/>
        <v>1724.2356801757226</v>
      </c>
      <c r="H246" s="53">
        <f t="shared" si="57"/>
        <v>634.5</v>
      </c>
      <c r="I246" s="53">
        <f t="shared" si="54"/>
        <v>1089.7356801757226</v>
      </c>
      <c r="J246" s="53">
        <f t="shared" si="55"/>
        <v>114210</v>
      </c>
      <c r="K246" s="49"/>
      <c r="L246" s="53">
        <f t="shared" si="58"/>
        <v>1714.8465925491655</v>
      </c>
      <c r="M246" s="53">
        <f t="shared" si="59"/>
        <v>674.23010697057998</v>
      </c>
      <c r="N246" s="53">
        <f t="shared" si="60"/>
        <v>1040.6164855785855</v>
      </c>
      <c r="O246" s="53">
        <f t="shared" si="56"/>
        <v>108993.7216285904</v>
      </c>
      <c r="T246" s="54"/>
    </row>
    <row r="247" spans="1:20" s="41" customFormat="1" outlineLevel="1" x14ac:dyDescent="0.25">
      <c r="A247" s="51">
        <v>241</v>
      </c>
      <c r="B247" s="55">
        <f t="shared" si="49"/>
        <v>2577.484780486398</v>
      </c>
      <c r="C247" s="55">
        <f t="shared" si="50"/>
        <v>470.89683286023455</v>
      </c>
      <c r="D247" s="55">
        <f t="shared" si="51"/>
        <v>2106.5879476261634</v>
      </c>
      <c r="E247" s="55">
        <f t="shared" si="52"/>
        <v>221537.10377894054</v>
      </c>
      <c r="F247" s="44"/>
      <c r="G247" s="55">
        <f t="shared" si="53"/>
        <v>1718.2150410587296</v>
      </c>
      <c r="H247" s="55">
        <f t="shared" si="57"/>
        <v>634.5</v>
      </c>
      <c r="I247" s="55">
        <f t="shared" si="54"/>
        <v>1083.7150410587296</v>
      </c>
      <c r="J247" s="55">
        <f t="shared" si="55"/>
        <v>113575.5</v>
      </c>
      <c r="K247" s="49"/>
      <c r="L247" s="55">
        <f>+M247+N247</f>
        <v>1639.7395314176711</v>
      </c>
      <c r="M247" s="55">
        <f>IF(O246&lt;0,0,+O246/($C$3-A246))</f>
        <v>605.52067571439113</v>
      </c>
      <c r="N247" s="55">
        <f t="shared" si="60"/>
        <v>1034.2188557032798</v>
      </c>
      <c r="O247" s="55">
        <f t="shared" si="56"/>
        <v>108388.20095287601</v>
      </c>
      <c r="T247" s="54"/>
    </row>
    <row r="248" spans="1:20" s="41" customFormat="1" outlineLevel="1" x14ac:dyDescent="0.25">
      <c r="A248" s="51">
        <v>242</v>
      </c>
      <c r="B248" s="55">
        <f t="shared" si="49"/>
        <v>2577.4847804863984</v>
      </c>
      <c r="C248" s="55">
        <f t="shared" si="50"/>
        <v>475.36507540079629</v>
      </c>
      <c r="D248" s="55">
        <f t="shared" si="51"/>
        <v>2102.1197050856022</v>
      </c>
      <c r="E248" s="55">
        <f t="shared" si="52"/>
        <v>221061.73870353974</v>
      </c>
      <c r="F248" s="44"/>
      <c r="G248" s="55">
        <f t="shared" si="53"/>
        <v>1712.1944019417367</v>
      </c>
      <c r="H248" s="55">
        <f t="shared" si="57"/>
        <v>634.5</v>
      </c>
      <c r="I248" s="55">
        <f t="shared" si="54"/>
        <v>1077.6944019417367</v>
      </c>
      <c r="J248" s="55">
        <f t="shared" si="55"/>
        <v>112941</v>
      </c>
      <c r="K248" s="49"/>
      <c r="L248" s="55">
        <f t="shared" si="58"/>
        <v>1639.7395314176711</v>
      </c>
      <c r="M248" s="55">
        <f t="shared" si="59"/>
        <v>611.26633602385391</v>
      </c>
      <c r="N248" s="55">
        <f t="shared" si="60"/>
        <v>1028.4731953938172</v>
      </c>
      <c r="O248" s="55">
        <f t="shared" si="56"/>
        <v>107776.93461685216</v>
      </c>
      <c r="T248" s="54"/>
    </row>
    <row r="249" spans="1:20" s="41" customFormat="1" outlineLevel="1" x14ac:dyDescent="0.25">
      <c r="A249" s="51">
        <v>243</v>
      </c>
      <c r="B249" s="55">
        <f t="shared" si="49"/>
        <v>2577.484780486398</v>
      </c>
      <c r="C249" s="55">
        <f t="shared" si="50"/>
        <v>479.87571616960685</v>
      </c>
      <c r="D249" s="55">
        <f t="shared" si="51"/>
        <v>2097.6090643167913</v>
      </c>
      <c r="E249" s="55">
        <f t="shared" si="52"/>
        <v>220581.86298737014</v>
      </c>
      <c r="F249" s="44"/>
      <c r="G249" s="55">
        <f t="shared" si="53"/>
        <v>1706.1737628247438</v>
      </c>
      <c r="H249" s="55">
        <f t="shared" si="57"/>
        <v>634.5</v>
      </c>
      <c r="I249" s="55">
        <f t="shared" si="54"/>
        <v>1071.6737628247438</v>
      </c>
      <c r="J249" s="55">
        <f t="shared" si="55"/>
        <v>112306.5</v>
      </c>
      <c r="K249" s="49"/>
      <c r="L249" s="55">
        <f t="shared" si="58"/>
        <v>1639.7395314176711</v>
      </c>
      <c r="M249" s="55">
        <f t="shared" si="59"/>
        <v>617.06651571426539</v>
      </c>
      <c r="N249" s="55">
        <f t="shared" si="60"/>
        <v>1022.6730157034057</v>
      </c>
      <c r="O249" s="55">
        <f t="shared" si="56"/>
        <v>107159.86810113789</v>
      </c>
      <c r="T249" s="54"/>
    </row>
    <row r="250" spans="1:20" s="41" customFormat="1" outlineLevel="1" x14ac:dyDescent="0.25">
      <c r="A250" s="51">
        <v>244</v>
      </c>
      <c r="B250" s="55">
        <f t="shared" si="49"/>
        <v>2577.484780486398</v>
      </c>
      <c r="C250" s="55">
        <f t="shared" si="50"/>
        <v>484.42915747467492</v>
      </c>
      <c r="D250" s="55">
        <f t="shared" si="51"/>
        <v>2093.0556230117231</v>
      </c>
      <c r="E250" s="55">
        <f t="shared" si="52"/>
        <v>220097.43382989545</v>
      </c>
      <c r="F250" s="44"/>
      <c r="G250" s="55">
        <f t="shared" si="53"/>
        <v>1700.1531237077509</v>
      </c>
      <c r="H250" s="55">
        <f t="shared" si="57"/>
        <v>634.5</v>
      </c>
      <c r="I250" s="55">
        <f t="shared" si="54"/>
        <v>1065.6531237077509</v>
      </c>
      <c r="J250" s="55">
        <f t="shared" si="55"/>
        <v>111672</v>
      </c>
      <c r="K250" s="49"/>
      <c r="L250" s="55">
        <f t="shared" si="58"/>
        <v>1639.7395314176711</v>
      </c>
      <c r="M250" s="55">
        <f t="shared" si="59"/>
        <v>622.92173210874273</v>
      </c>
      <c r="N250" s="55">
        <f t="shared" si="60"/>
        <v>1016.8177993089283</v>
      </c>
      <c r="O250" s="55">
        <f t="shared" si="56"/>
        <v>106536.94636902914</v>
      </c>
      <c r="T250" s="54"/>
    </row>
    <row r="251" spans="1:20" s="41" customFormat="1" outlineLevel="1" x14ac:dyDescent="0.25">
      <c r="A251" s="51">
        <v>245</v>
      </c>
      <c r="B251" s="55">
        <f t="shared" si="49"/>
        <v>2577.484780486398</v>
      </c>
      <c r="C251" s="55">
        <f t="shared" si="50"/>
        <v>489.02580544142671</v>
      </c>
      <c r="D251" s="55">
        <f t="shared" si="51"/>
        <v>2088.4589750449713</v>
      </c>
      <c r="E251" s="55">
        <f t="shared" si="52"/>
        <v>219608.40802445402</v>
      </c>
      <c r="F251" s="44"/>
      <c r="G251" s="55">
        <f t="shared" si="53"/>
        <v>1694.1324845907579</v>
      </c>
      <c r="H251" s="55">
        <f t="shared" si="57"/>
        <v>634.5</v>
      </c>
      <c r="I251" s="55">
        <f t="shared" si="54"/>
        <v>1059.6324845907579</v>
      </c>
      <c r="J251" s="55">
        <f t="shared" si="55"/>
        <v>111037.5</v>
      </c>
      <c r="K251" s="49"/>
      <c r="L251" s="55">
        <f t="shared" si="58"/>
        <v>1639.7395314176711</v>
      </c>
      <c r="M251" s="55">
        <f t="shared" si="59"/>
        <v>628.83250743917449</v>
      </c>
      <c r="N251" s="55">
        <f t="shared" si="60"/>
        <v>1010.9070239784966</v>
      </c>
      <c r="O251" s="55">
        <f t="shared" si="56"/>
        <v>105908.11386158997</v>
      </c>
      <c r="T251" s="54"/>
    </row>
    <row r="252" spans="1:20" s="41" customFormat="1" outlineLevel="1" x14ac:dyDescent="0.25">
      <c r="A252" s="51">
        <v>246</v>
      </c>
      <c r="B252" s="55">
        <f t="shared" si="49"/>
        <v>2577.4847804863984</v>
      </c>
      <c r="C252" s="55">
        <f t="shared" si="50"/>
        <v>493.66607004892808</v>
      </c>
      <c r="D252" s="55">
        <f t="shared" si="51"/>
        <v>2083.8187104374701</v>
      </c>
      <c r="E252" s="55">
        <f t="shared" si="52"/>
        <v>219114.74195440509</v>
      </c>
      <c r="F252" s="44"/>
      <c r="G252" s="55">
        <f t="shared" si="53"/>
        <v>1688.111845473765</v>
      </c>
      <c r="H252" s="55">
        <f t="shared" si="57"/>
        <v>634.5</v>
      </c>
      <c r="I252" s="55">
        <f t="shared" si="54"/>
        <v>1053.611845473765</v>
      </c>
      <c r="J252" s="55">
        <f t="shared" si="55"/>
        <v>110403</v>
      </c>
      <c r="K252" s="49"/>
      <c r="L252" s="55">
        <f t="shared" si="58"/>
        <v>1639.7395314176711</v>
      </c>
      <c r="M252" s="55">
        <f t="shared" si="59"/>
        <v>634.79936889279941</v>
      </c>
      <c r="N252" s="55">
        <f t="shared" si="60"/>
        <v>1004.9401625248717</v>
      </c>
      <c r="O252" s="55">
        <f t="shared" si="56"/>
        <v>105273.31449269717</v>
      </c>
      <c r="T252" s="54"/>
    </row>
    <row r="253" spans="1:20" s="41" customFormat="1" outlineLevel="1" x14ac:dyDescent="0.25">
      <c r="A253" s="51">
        <v>247</v>
      </c>
      <c r="B253" s="55">
        <f t="shared" si="49"/>
        <v>2577.484780486398</v>
      </c>
      <c r="C253" s="55">
        <f t="shared" si="50"/>
        <v>498.35036516645175</v>
      </c>
      <c r="D253" s="55">
        <f t="shared" si="51"/>
        <v>2079.1344153199461</v>
      </c>
      <c r="E253" s="55">
        <f t="shared" si="52"/>
        <v>218616.39158923863</v>
      </c>
      <c r="F253" s="44"/>
      <c r="G253" s="55">
        <f t="shared" si="53"/>
        <v>1682.0912063567721</v>
      </c>
      <c r="H253" s="55">
        <f t="shared" si="57"/>
        <v>634.5</v>
      </c>
      <c r="I253" s="55">
        <f t="shared" si="54"/>
        <v>1047.5912063567721</v>
      </c>
      <c r="J253" s="55">
        <f t="shared" si="55"/>
        <v>109768.5</v>
      </c>
      <c r="K253" s="49"/>
      <c r="L253" s="55">
        <f t="shared" si="58"/>
        <v>1639.7395314176711</v>
      </c>
      <c r="M253" s="55">
        <f t="shared" si="59"/>
        <v>640.82284865922713</v>
      </c>
      <c r="N253" s="55">
        <f t="shared" si="60"/>
        <v>998.91668275844393</v>
      </c>
      <c r="O253" s="55">
        <f t="shared" si="56"/>
        <v>104632.49164403795</v>
      </c>
      <c r="T253" s="54"/>
    </row>
    <row r="254" spans="1:20" s="41" customFormat="1" outlineLevel="1" x14ac:dyDescent="0.25">
      <c r="A254" s="51">
        <v>248</v>
      </c>
      <c r="B254" s="55">
        <f t="shared" ref="B254:B317" si="61">+D254+C254</f>
        <v>2577.484780486398</v>
      </c>
      <c r="C254" s="55">
        <f t="shared" ref="C254:C317" si="62">IF(A254&gt;$C$3,0,PPMT($C$2,A254,$C$3,-$F$1))</f>
        <v>503.07910859039009</v>
      </c>
      <c r="D254" s="55">
        <f t="shared" ref="D254:D317" si="63">+E253*$C$2</f>
        <v>2074.4056718960078</v>
      </c>
      <c r="E254" s="55">
        <f t="shared" ref="E254:E317" si="64">+E253-C254</f>
        <v>218113.31248064825</v>
      </c>
      <c r="F254" s="44"/>
      <c r="G254" s="55">
        <f t="shared" ref="G254:G317" si="65">+I254+H254</f>
        <v>1676.0705672397792</v>
      </c>
      <c r="H254" s="55">
        <f t="shared" si="57"/>
        <v>634.5</v>
      </c>
      <c r="I254" s="55">
        <f t="shared" ref="I254:I317" si="66">+J253*$C$2</f>
        <v>1041.5705672397792</v>
      </c>
      <c r="J254" s="55">
        <f t="shared" ref="J254:J317" si="67">+J253-H254</f>
        <v>109134</v>
      </c>
      <c r="K254" s="49"/>
      <c r="L254" s="55">
        <f t="shared" si="58"/>
        <v>1639.7395314176711</v>
      </c>
      <c r="M254" s="55">
        <f t="shared" si="59"/>
        <v>646.90348397790422</v>
      </c>
      <c r="N254" s="55">
        <f t="shared" si="60"/>
        <v>992.83604743976684</v>
      </c>
      <c r="O254" s="55">
        <f t="shared" ref="O254:O317" si="68">IF(A254&gt;$C$3,0,+O253-M254)</f>
        <v>103985.58816006004</v>
      </c>
      <c r="T254" s="54"/>
    </row>
    <row r="255" spans="1:20" s="41" customFormat="1" outlineLevel="1" x14ac:dyDescent="0.25">
      <c r="A255" s="51">
        <v>249</v>
      </c>
      <c r="B255" s="55">
        <f t="shared" si="61"/>
        <v>2577.484780486398</v>
      </c>
      <c r="C255" s="55">
        <f t="shared" si="62"/>
        <v>507.85272208151895</v>
      </c>
      <c r="D255" s="55">
        <f t="shared" si="63"/>
        <v>2069.632058404879</v>
      </c>
      <c r="E255" s="55">
        <f t="shared" si="64"/>
        <v>217605.45975856672</v>
      </c>
      <c r="F255" s="44"/>
      <c r="G255" s="55">
        <f t="shared" si="65"/>
        <v>1670.049928122786</v>
      </c>
      <c r="H255" s="55">
        <f t="shared" si="57"/>
        <v>634.5</v>
      </c>
      <c r="I255" s="55">
        <f t="shared" si="66"/>
        <v>1035.549928122786</v>
      </c>
      <c r="J255" s="55">
        <f t="shared" si="67"/>
        <v>108499.5</v>
      </c>
      <c r="K255" s="49"/>
      <c r="L255" s="55">
        <f t="shared" si="58"/>
        <v>1639.7395314176711</v>
      </c>
      <c r="M255" s="55">
        <f t="shared" si="59"/>
        <v>653.04181718603093</v>
      </c>
      <c r="N255" s="55">
        <f t="shared" si="60"/>
        <v>986.69771423164013</v>
      </c>
      <c r="O255" s="55">
        <f t="shared" si="68"/>
        <v>103332.546342874</v>
      </c>
      <c r="T255" s="54"/>
    </row>
    <row r="256" spans="1:20" s="41" customFormat="1" outlineLevel="1" x14ac:dyDescent="0.25">
      <c r="A256" s="51">
        <v>250</v>
      </c>
      <c r="B256" s="55">
        <f t="shared" si="61"/>
        <v>2577.484780486398</v>
      </c>
      <c r="C256" s="55">
        <f t="shared" si="62"/>
        <v>512.67163140261471</v>
      </c>
      <c r="D256" s="55">
        <f t="shared" si="63"/>
        <v>2064.8131490837832</v>
      </c>
      <c r="E256" s="55">
        <f t="shared" si="64"/>
        <v>217092.78812716409</v>
      </c>
      <c r="F256" s="44"/>
      <c r="G256" s="55">
        <f t="shared" si="65"/>
        <v>1664.0292890057931</v>
      </c>
      <c r="H256" s="55">
        <f t="shared" si="57"/>
        <v>634.5</v>
      </c>
      <c r="I256" s="55">
        <f t="shared" si="66"/>
        <v>1029.5292890057931</v>
      </c>
      <c r="J256" s="55">
        <f t="shared" si="67"/>
        <v>107865</v>
      </c>
      <c r="K256" s="49"/>
      <c r="L256" s="55">
        <f t="shared" si="58"/>
        <v>1639.7395314176711</v>
      </c>
      <c r="M256" s="55">
        <f t="shared" si="59"/>
        <v>659.23839576693308</v>
      </c>
      <c r="N256" s="55">
        <f t="shared" si="60"/>
        <v>980.50113565073798</v>
      </c>
      <c r="O256" s="55">
        <f t="shared" si="68"/>
        <v>102673.30794710707</v>
      </c>
      <c r="T256" s="54"/>
    </row>
    <row r="257" spans="1:20" s="41" customFormat="1" outlineLevel="1" x14ac:dyDescent="0.25">
      <c r="A257" s="51">
        <v>251</v>
      </c>
      <c r="B257" s="55">
        <f t="shared" si="61"/>
        <v>2577.484780486398</v>
      </c>
      <c r="C257" s="55">
        <f t="shared" si="62"/>
        <v>517.53626635642911</v>
      </c>
      <c r="D257" s="55">
        <f t="shared" si="63"/>
        <v>2059.9485141299688</v>
      </c>
      <c r="E257" s="55">
        <f t="shared" si="64"/>
        <v>216575.25186080768</v>
      </c>
      <c r="F257" s="44"/>
      <c r="G257" s="55">
        <f t="shared" si="65"/>
        <v>1658.0086498888004</v>
      </c>
      <c r="H257" s="55">
        <f t="shared" si="57"/>
        <v>634.5</v>
      </c>
      <c r="I257" s="55">
        <f t="shared" si="66"/>
        <v>1023.5086498888003</v>
      </c>
      <c r="J257" s="55">
        <f t="shared" si="67"/>
        <v>107230.5</v>
      </c>
      <c r="K257" s="49"/>
      <c r="L257" s="55">
        <f t="shared" si="58"/>
        <v>1639.7395314176711</v>
      </c>
      <c r="M257" s="55">
        <f t="shared" si="59"/>
        <v>665.49377239889225</v>
      </c>
      <c r="N257" s="55">
        <f t="shared" si="60"/>
        <v>974.24575901877881</v>
      </c>
      <c r="O257" s="55">
        <f t="shared" si="68"/>
        <v>102007.81417470817</v>
      </c>
      <c r="T257" s="54"/>
    </row>
    <row r="258" spans="1:20" s="41" customFormat="1" x14ac:dyDescent="0.25">
      <c r="A258" s="49">
        <v>252</v>
      </c>
      <c r="B258" s="53">
        <f t="shared" si="61"/>
        <v>2577.484780486398</v>
      </c>
      <c r="C258" s="53">
        <f t="shared" si="62"/>
        <v>522.44706082402251</v>
      </c>
      <c r="D258" s="53">
        <f t="shared" si="63"/>
        <v>2055.0377196623754</v>
      </c>
      <c r="E258" s="53">
        <f t="shared" si="64"/>
        <v>216052.80479998366</v>
      </c>
      <c r="F258" s="44"/>
      <c r="G258" s="53">
        <f t="shared" si="65"/>
        <v>1651.9880107718072</v>
      </c>
      <c r="H258" s="53">
        <f t="shared" si="57"/>
        <v>634.5</v>
      </c>
      <c r="I258" s="53">
        <f t="shared" si="66"/>
        <v>1017.4880107718072</v>
      </c>
      <c r="J258" s="53">
        <f t="shared" si="67"/>
        <v>106596</v>
      </c>
      <c r="K258" s="49"/>
      <c r="L258" s="53">
        <f t="shared" si="58"/>
        <v>1639.7395314176711</v>
      </c>
      <c r="M258" s="53">
        <f t="shared" si="59"/>
        <v>671.80850500443989</v>
      </c>
      <c r="N258" s="53">
        <f t="shared" si="60"/>
        <v>967.93102641323117</v>
      </c>
      <c r="O258" s="53">
        <f t="shared" si="68"/>
        <v>101336.00566970372</v>
      </c>
      <c r="T258" s="54"/>
    </row>
    <row r="259" spans="1:20" s="41" customFormat="1" outlineLevel="1" x14ac:dyDescent="0.25">
      <c r="A259" s="51">
        <v>253</v>
      </c>
      <c r="B259" s="55">
        <f t="shared" si="61"/>
        <v>2577.484780486398</v>
      </c>
      <c r="C259" s="55">
        <f t="shared" si="62"/>
        <v>527.40445280346319</v>
      </c>
      <c r="D259" s="55">
        <f t="shared" si="63"/>
        <v>2050.0803276829347</v>
      </c>
      <c r="E259" s="55">
        <f t="shared" si="64"/>
        <v>215525.4003471802</v>
      </c>
      <c r="F259" s="44"/>
      <c r="G259" s="55">
        <f t="shared" si="65"/>
        <v>1645.9673716548143</v>
      </c>
      <c r="H259" s="55">
        <f t="shared" si="57"/>
        <v>634.5</v>
      </c>
      <c r="I259" s="55">
        <f t="shared" si="66"/>
        <v>1011.4673716548143</v>
      </c>
      <c r="J259" s="55">
        <f t="shared" si="67"/>
        <v>105961.5</v>
      </c>
      <c r="K259" s="49"/>
      <c r="L259" s="55">
        <f>+M259+N259</f>
        <v>1564.7468845562648</v>
      </c>
      <c r="M259" s="55">
        <f>IF(O258&lt;0,0,+O258/($C$3-A258))</f>
        <v>603.19050993871258</v>
      </c>
      <c r="N259" s="55">
        <f t="shared" si="60"/>
        <v>961.55637461755214</v>
      </c>
      <c r="O259" s="55">
        <f t="shared" si="68"/>
        <v>100732.81515976501</v>
      </c>
      <c r="T259" s="54"/>
    </row>
    <row r="260" spans="1:20" s="41" customFormat="1" outlineLevel="1" x14ac:dyDescent="0.25">
      <c r="A260" s="51">
        <v>254</v>
      </c>
      <c r="B260" s="55">
        <f t="shared" si="61"/>
        <v>2577.484780486398</v>
      </c>
      <c r="C260" s="55">
        <f t="shared" si="62"/>
        <v>532.40888444889219</v>
      </c>
      <c r="D260" s="55">
        <f t="shared" si="63"/>
        <v>2045.0758960375058</v>
      </c>
      <c r="E260" s="55">
        <f t="shared" si="64"/>
        <v>214992.9914627313</v>
      </c>
      <c r="F260" s="44"/>
      <c r="G260" s="55">
        <f t="shared" si="65"/>
        <v>1639.9467325378214</v>
      </c>
      <c r="H260" s="55">
        <f t="shared" si="57"/>
        <v>634.5</v>
      </c>
      <c r="I260" s="55">
        <f t="shared" si="66"/>
        <v>1005.4467325378214</v>
      </c>
      <c r="J260" s="55">
        <f t="shared" si="67"/>
        <v>105327</v>
      </c>
      <c r="K260" s="49"/>
      <c r="L260" s="55">
        <f t="shared" si="58"/>
        <v>1564.7468845562648</v>
      </c>
      <c r="M260" s="55">
        <f t="shared" si="59"/>
        <v>608.91405978762668</v>
      </c>
      <c r="N260" s="55">
        <f t="shared" si="60"/>
        <v>955.83282476863815</v>
      </c>
      <c r="O260" s="55">
        <f t="shared" si="68"/>
        <v>100123.90109997739</v>
      </c>
      <c r="T260" s="54"/>
    </row>
    <row r="261" spans="1:20" s="41" customFormat="1" outlineLevel="1" x14ac:dyDescent="0.25">
      <c r="A261" s="51">
        <v>255</v>
      </c>
      <c r="B261" s="55">
        <f t="shared" si="61"/>
        <v>2577.484780486398</v>
      </c>
      <c r="C261" s="55">
        <f t="shared" si="62"/>
        <v>537.46080210996024</v>
      </c>
      <c r="D261" s="55">
        <f t="shared" si="63"/>
        <v>2040.0239783764378</v>
      </c>
      <c r="E261" s="55">
        <f t="shared" si="64"/>
        <v>214455.53066062133</v>
      </c>
      <c r="F261" s="44"/>
      <c r="G261" s="55">
        <f t="shared" si="65"/>
        <v>1633.9260934208285</v>
      </c>
      <c r="H261" s="55">
        <f t="shared" si="57"/>
        <v>634.5</v>
      </c>
      <c r="I261" s="55">
        <f t="shared" si="66"/>
        <v>999.42609342082847</v>
      </c>
      <c r="J261" s="55">
        <f t="shared" si="67"/>
        <v>104692.5</v>
      </c>
      <c r="K261" s="49"/>
      <c r="L261" s="55">
        <f t="shared" si="58"/>
        <v>1564.7468845562648</v>
      </c>
      <c r="M261" s="55">
        <f t="shared" si="59"/>
        <v>614.69191921590777</v>
      </c>
      <c r="N261" s="55">
        <f t="shared" si="60"/>
        <v>950.05496534035706</v>
      </c>
      <c r="O261" s="55">
        <f t="shared" si="68"/>
        <v>99509.209180761478</v>
      </c>
      <c r="T261" s="54"/>
    </row>
    <row r="262" spans="1:20" s="41" customFormat="1" outlineLevel="1" x14ac:dyDescent="0.25">
      <c r="A262" s="51">
        <v>256</v>
      </c>
      <c r="B262" s="55">
        <f t="shared" si="61"/>
        <v>2577.4847804863975</v>
      </c>
      <c r="C262" s="55">
        <f t="shared" si="62"/>
        <v>542.56065637163647</v>
      </c>
      <c r="D262" s="55">
        <f t="shared" si="63"/>
        <v>2034.9241241147613</v>
      </c>
      <c r="E262" s="55">
        <f t="shared" si="64"/>
        <v>213912.97000424968</v>
      </c>
      <c r="F262" s="44"/>
      <c r="G262" s="55">
        <f t="shared" si="65"/>
        <v>1627.9054543038355</v>
      </c>
      <c r="H262" s="55">
        <f t="shared" si="57"/>
        <v>634.5</v>
      </c>
      <c r="I262" s="55">
        <f t="shared" si="66"/>
        <v>993.40545430383554</v>
      </c>
      <c r="J262" s="55">
        <f t="shared" si="67"/>
        <v>104058</v>
      </c>
      <c r="K262" s="49"/>
      <c r="L262" s="55">
        <f t="shared" si="58"/>
        <v>1564.7468845562648</v>
      </c>
      <c r="M262" s="55">
        <f t="shared" si="59"/>
        <v>620.52460355590893</v>
      </c>
      <c r="N262" s="55">
        <f t="shared" si="60"/>
        <v>944.22228100035591</v>
      </c>
      <c r="O262" s="55">
        <f t="shared" si="68"/>
        <v>98888.684577205568</v>
      </c>
      <c r="T262" s="54"/>
    </row>
    <row r="263" spans="1:20" s="41" customFormat="1" outlineLevel="1" x14ac:dyDescent="0.25">
      <c r="A263" s="51">
        <v>257</v>
      </c>
      <c r="B263" s="55">
        <f t="shared" si="61"/>
        <v>2577.4847804863975</v>
      </c>
      <c r="C263" s="55">
        <f t="shared" si="62"/>
        <v>547.70890209439835</v>
      </c>
      <c r="D263" s="55">
        <f t="shared" si="63"/>
        <v>2029.7758783919994</v>
      </c>
      <c r="E263" s="55">
        <f t="shared" si="64"/>
        <v>213365.26110215529</v>
      </c>
      <c r="F263" s="44"/>
      <c r="G263" s="55">
        <f t="shared" si="65"/>
        <v>1621.8848151868426</v>
      </c>
      <c r="H263" s="55">
        <f t="shared" si="57"/>
        <v>634.5</v>
      </c>
      <c r="I263" s="55">
        <f t="shared" si="66"/>
        <v>987.38481518684262</v>
      </c>
      <c r="J263" s="55">
        <f t="shared" si="67"/>
        <v>103423.5</v>
      </c>
      <c r="K263" s="49"/>
      <c r="L263" s="55">
        <f t="shared" si="58"/>
        <v>1564.7468845562648</v>
      </c>
      <c r="M263" s="55">
        <f t="shared" si="59"/>
        <v>626.41263302986522</v>
      </c>
      <c r="N263" s="55">
        <f t="shared" si="60"/>
        <v>938.33425152639961</v>
      </c>
      <c r="O263" s="55">
        <f t="shared" si="68"/>
        <v>98262.271944175707</v>
      </c>
      <c r="T263" s="54"/>
    </row>
    <row r="264" spans="1:20" s="41" customFormat="1" outlineLevel="1" x14ac:dyDescent="0.25">
      <c r="A264" s="51">
        <v>258</v>
      </c>
      <c r="B264" s="55">
        <f t="shared" si="61"/>
        <v>2577.484780486398</v>
      </c>
      <c r="C264" s="55">
        <f t="shared" si="62"/>
        <v>552.90599845480006</v>
      </c>
      <c r="D264" s="55">
        <f t="shared" si="63"/>
        <v>2024.5787820315979</v>
      </c>
      <c r="E264" s="55">
        <f t="shared" si="64"/>
        <v>212812.35510370048</v>
      </c>
      <c r="F264" s="44"/>
      <c r="G264" s="55">
        <f t="shared" si="65"/>
        <v>1615.8641760698497</v>
      </c>
      <c r="H264" s="55">
        <f t="shared" ref="H264:H327" si="69">IF(A264&gt;$C$3,0,+$F$2/$C$3)</f>
        <v>634.5</v>
      </c>
      <c r="I264" s="55">
        <f t="shared" si="66"/>
        <v>981.36417606984958</v>
      </c>
      <c r="J264" s="55">
        <f t="shared" si="67"/>
        <v>102789</v>
      </c>
      <c r="K264" s="49"/>
      <c r="L264" s="55">
        <f t="shared" si="58"/>
        <v>1564.7468845562648</v>
      </c>
      <c r="M264" s="55">
        <f t="shared" si="59"/>
        <v>632.35653279629253</v>
      </c>
      <c r="N264" s="55">
        <f t="shared" si="60"/>
        <v>932.3903517599723</v>
      </c>
      <c r="O264" s="55">
        <f t="shared" si="68"/>
        <v>97629.915411379421</v>
      </c>
      <c r="T264" s="54"/>
    </row>
    <row r="265" spans="1:20" s="41" customFormat="1" outlineLevel="1" x14ac:dyDescent="0.25">
      <c r="A265" s="51">
        <v>259</v>
      </c>
      <c r="B265" s="55">
        <f t="shared" si="61"/>
        <v>2577.4847804863975</v>
      </c>
      <c r="C265" s="55">
        <f t="shared" si="62"/>
        <v>558.15240898642651</v>
      </c>
      <c r="D265" s="55">
        <f t="shared" si="63"/>
        <v>2019.3323714999713</v>
      </c>
      <c r="E265" s="55">
        <f t="shared" si="64"/>
        <v>212254.20269471404</v>
      </c>
      <c r="F265" s="44"/>
      <c r="G265" s="55">
        <f t="shared" si="65"/>
        <v>1609.8435369528565</v>
      </c>
      <c r="H265" s="55">
        <f t="shared" si="69"/>
        <v>634.5</v>
      </c>
      <c r="I265" s="55">
        <f t="shared" si="66"/>
        <v>975.34353695285665</v>
      </c>
      <c r="J265" s="55">
        <f t="shared" si="67"/>
        <v>102154.5</v>
      </c>
      <c r="K265" s="49"/>
      <c r="L265" s="55">
        <f t="shared" ref="L265:L328" si="70">+L264</f>
        <v>1564.7468845562648</v>
      </c>
      <c r="M265" s="55">
        <f t="shared" ref="M265:M328" si="71">+L265-N265</f>
        <v>638.35683299682739</v>
      </c>
      <c r="N265" s="55">
        <f t="shared" ref="N265:N328" si="72">IF(A265&gt;$C$3,0,+O264*($C$2))</f>
        <v>926.39005155943744</v>
      </c>
      <c r="O265" s="55">
        <f t="shared" si="68"/>
        <v>96991.558578382595</v>
      </c>
      <c r="T265" s="54"/>
    </row>
    <row r="266" spans="1:20" s="41" customFormat="1" outlineLevel="1" x14ac:dyDescent="0.25">
      <c r="A266" s="51">
        <v>260</v>
      </c>
      <c r="B266" s="55">
        <f t="shared" si="61"/>
        <v>2577.4847804863975</v>
      </c>
      <c r="C266" s="55">
        <f t="shared" si="62"/>
        <v>563.44860162123734</v>
      </c>
      <c r="D266" s="55">
        <f t="shared" si="63"/>
        <v>2014.0361788651603</v>
      </c>
      <c r="E266" s="55">
        <f t="shared" si="64"/>
        <v>211690.75409309281</v>
      </c>
      <c r="F266" s="44"/>
      <c r="G266" s="55">
        <f t="shared" si="65"/>
        <v>1603.8228978358638</v>
      </c>
      <c r="H266" s="55">
        <f t="shared" si="69"/>
        <v>634.5</v>
      </c>
      <c r="I266" s="55">
        <f t="shared" si="66"/>
        <v>969.32289783586373</v>
      </c>
      <c r="J266" s="55">
        <f t="shared" si="67"/>
        <v>101520</v>
      </c>
      <c r="K266" s="49"/>
      <c r="L266" s="55">
        <f t="shared" si="70"/>
        <v>1564.7468845562648</v>
      </c>
      <c r="M266" s="55">
        <f t="shared" si="71"/>
        <v>644.41406880351042</v>
      </c>
      <c r="N266" s="55">
        <f t="shared" si="72"/>
        <v>920.33281575275441</v>
      </c>
      <c r="O266" s="55">
        <f t="shared" si="68"/>
        <v>96347.144509579084</v>
      </c>
      <c r="T266" s="54"/>
    </row>
    <row r="267" spans="1:20" s="41" customFormat="1" outlineLevel="1" x14ac:dyDescent="0.25">
      <c r="A267" s="51">
        <v>261</v>
      </c>
      <c r="B267" s="55">
        <f t="shared" si="61"/>
        <v>2577.4847804863975</v>
      </c>
      <c r="C267" s="55">
        <f t="shared" si="62"/>
        <v>568.79504873130168</v>
      </c>
      <c r="D267" s="55">
        <f t="shared" si="63"/>
        <v>2008.6897317550961</v>
      </c>
      <c r="E267" s="55">
        <f t="shared" si="64"/>
        <v>211121.95904436152</v>
      </c>
      <c r="F267" s="44"/>
      <c r="G267" s="55">
        <f t="shared" si="65"/>
        <v>1597.8022587188707</v>
      </c>
      <c r="H267" s="55">
        <f t="shared" si="69"/>
        <v>634.5</v>
      </c>
      <c r="I267" s="55">
        <f t="shared" si="66"/>
        <v>963.3022587188708</v>
      </c>
      <c r="J267" s="55">
        <f t="shared" si="67"/>
        <v>100885.5</v>
      </c>
      <c r="K267" s="49"/>
      <c r="L267" s="55">
        <f t="shared" si="70"/>
        <v>1564.7468845562648</v>
      </c>
      <c r="M267" s="55">
        <f t="shared" si="71"/>
        <v>650.52878046651915</v>
      </c>
      <c r="N267" s="55">
        <f t="shared" si="72"/>
        <v>914.21810408974568</v>
      </c>
      <c r="O267" s="55">
        <f t="shared" si="68"/>
        <v>95696.615729112571</v>
      </c>
      <c r="T267" s="54"/>
    </row>
    <row r="268" spans="1:20" s="41" customFormat="1" outlineLevel="1" x14ac:dyDescent="0.25">
      <c r="A268" s="51">
        <v>262</v>
      </c>
      <c r="B268" s="55">
        <f t="shared" si="61"/>
        <v>2577.4847804863975</v>
      </c>
      <c r="C268" s="55">
        <f t="shared" si="62"/>
        <v>574.19222717092907</v>
      </c>
      <c r="D268" s="55">
        <f t="shared" si="63"/>
        <v>2003.2925533154687</v>
      </c>
      <c r="E268" s="55">
        <f t="shared" si="64"/>
        <v>210547.7668171906</v>
      </c>
      <c r="F268" s="44"/>
      <c r="G268" s="55">
        <f t="shared" si="65"/>
        <v>1591.781619601878</v>
      </c>
      <c r="H268" s="55">
        <f t="shared" si="69"/>
        <v>634.5</v>
      </c>
      <c r="I268" s="55">
        <f t="shared" si="66"/>
        <v>957.28161960187788</v>
      </c>
      <c r="J268" s="55">
        <f t="shared" si="67"/>
        <v>100251</v>
      </c>
      <c r="K268" s="49"/>
      <c r="L268" s="55">
        <f t="shared" si="70"/>
        <v>1564.7468845562648</v>
      </c>
      <c r="M268" s="55">
        <f t="shared" si="71"/>
        <v>656.70151336235267</v>
      </c>
      <c r="N268" s="55">
        <f t="shared" si="72"/>
        <v>908.04537119391216</v>
      </c>
      <c r="O268" s="55">
        <f t="shared" si="68"/>
        <v>95039.914215750221</v>
      </c>
      <c r="T268" s="54"/>
    </row>
    <row r="269" spans="1:20" s="41" customFormat="1" outlineLevel="1" x14ac:dyDescent="0.25">
      <c r="A269" s="51">
        <v>263</v>
      </c>
      <c r="B269" s="55">
        <f t="shared" si="61"/>
        <v>2577.484780486398</v>
      </c>
      <c r="C269" s="55">
        <f t="shared" si="62"/>
        <v>579.64061831920105</v>
      </c>
      <c r="D269" s="55">
        <f t="shared" si="63"/>
        <v>1997.8441621671968</v>
      </c>
      <c r="E269" s="55">
        <f t="shared" si="64"/>
        <v>209968.12619887141</v>
      </c>
      <c r="F269" s="44"/>
      <c r="G269" s="55">
        <f t="shared" si="65"/>
        <v>1585.7609804848848</v>
      </c>
      <c r="H269" s="55">
        <f t="shared" si="69"/>
        <v>634.5</v>
      </c>
      <c r="I269" s="55">
        <f t="shared" si="66"/>
        <v>951.26098048488495</v>
      </c>
      <c r="J269" s="55">
        <f t="shared" si="67"/>
        <v>99616.5</v>
      </c>
      <c r="K269" s="49"/>
      <c r="L269" s="55">
        <f t="shared" si="70"/>
        <v>1564.7468845562648</v>
      </c>
      <c r="M269" s="55">
        <f t="shared" si="71"/>
        <v>662.93281804247533</v>
      </c>
      <c r="N269" s="55">
        <f t="shared" si="72"/>
        <v>901.8140665137895</v>
      </c>
      <c r="O269" s="55">
        <f t="shared" si="68"/>
        <v>94376.981397707743</v>
      </c>
      <c r="T269" s="54"/>
    </row>
    <row r="270" spans="1:20" s="41" customFormat="1" x14ac:dyDescent="0.25">
      <c r="A270" s="49">
        <v>264</v>
      </c>
      <c r="B270" s="53">
        <f t="shared" si="61"/>
        <v>2577.484780486398</v>
      </c>
      <c r="C270" s="53">
        <f t="shared" si="62"/>
        <v>585.14070812290561</v>
      </c>
      <c r="D270" s="53">
        <f t="shared" si="63"/>
        <v>1992.3440723634924</v>
      </c>
      <c r="E270" s="53">
        <f t="shared" si="64"/>
        <v>209382.98549074851</v>
      </c>
      <c r="F270" s="44"/>
      <c r="G270" s="53">
        <f t="shared" si="65"/>
        <v>1579.7403413678921</v>
      </c>
      <c r="H270" s="53">
        <f t="shared" si="69"/>
        <v>634.5</v>
      </c>
      <c r="I270" s="53">
        <f t="shared" si="66"/>
        <v>945.24034136789203</v>
      </c>
      <c r="J270" s="53">
        <f t="shared" si="67"/>
        <v>98982</v>
      </c>
      <c r="K270" s="49"/>
      <c r="L270" s="53">
        <f t="shared" si="70"/>
        <v>1564.7468845562648</v>
      </c>
      <c r="M270" s="53">
        <f t="shared" si="71"/>
        <v>669.22325028242005</v>
      </c>
      <c r="N270" s="53">
        <f t="shared" si="72"/>
        <v>895.52363427384478</v>
      </c>
      <c r="O270" s="53">
        <f t="shared" si="68"/>
        <v>93707.758147425324</v>
      </c>
      <c r="T270" s="54"/>
    </row>
    <row r="271" spans="1:20" s="41" customFormat="1" outlineLevel="1" x14ac:dyDescent="0.25">
      <c r="A271" s="51">
        <v>265</v>
      </c>
      <c r="B271" s="55">
        <f t="shared" si="61"/>
        <v>2577.4847804863984</v>
      </c>
      <c r="C271" s="55">
        <f t="shared" si="62"/>
        <v>590.69298713987928</v>
      </c>
      <c r="D271" s="55">
        <f t="shared" si="63"/>
        <v>1986.7917933465189</v>
      </c>
      <c r="E271" s="55">
        <f t="shared" si="64"/>
        <v>208792.29250360862</v>
      </c>
      <c r="F271" s="44"/>
      <c r="G271" s="55">
        <f t="shared" si="65"/>
        <v>1573.719702250899</v>
      </c>
      <c r="H271" s="55">
        <f t="shared" si="69"/>
        <v>634.5</v>
      </c>
      <c r="I271" s="55">
        <f t="shared" si="66"/>
        <v>939.21970225089899</v>
      </c>
      <c r="J271" s="55">
        <f t="shared" si="67"/>
        <v>98347.5</v>
      </c>
      <c r="K271" s="49"/>
      <c r="L271" s="55">
        <f>+M271+N271</f>
        <v>1489.8642707801969</v>
      </c>
      <c r="M271" s="55">
        <f>IF(O270&lt;0,0,+O270/($C$3-A270))</f>
        <v>600.69075735529054</v>
      </c>
      <c r="N271" s="55">
        <f t="shared" si="72"/>
        <v>889.17351342490622</v>
      </c>
      <c r="O271" s="55">
        <f t="shared" si="68"/>
        <v>93107.067390070035</v>
      </c>
      <c r="T271" s="54"/>
    </row>
    <row r="272" spans="1:20" s="41" customFormat="1" outlineLevel="1" x14ac:dyDescent="0.25">
      <c r="A272" s="51">
        <v>266</v>
      </c>
      <c r="B272" s="55">
        <f t="shared" si="61"/>
        <v>2577.484780486398</v>
      </c>
      <c r="C272" s="55">
        <f t="shared" si="62"/>
        <v>596.29795058275977</v>
      </c>
      <c r="D272" s="55">
        <f t="shared" si="63"/>
        <v>1981.1868299036382</v>
      </c>
      <c r="E272" s="55">
        <f t="shared" si="64"/>
        <v>208195.99455302587</v>
      </c>
      <c r="F272" s="44"/>
      <c r="G272" s="55">
        <f t="shared" si="65"/>
        <v>1567.6990631339061</v>
      </c>
      <c r="H272" s="55">
        <f t="shared" si="69"/>
        <v>634.5</v>
      </c>
      <c r="I272" s="55">
        <f t="shared" si="66"/>
        <v>933.19906313390607</v>
      </c>
      <c r="J272" s="55">
        <f t="shared" si="67"/>
        <v>97713</v>
      </c>
      <c r="K272" s="49"/>
      <c r="L272" s="55">
        <f t="shared" si="70"/>
        <v>1489.8642707801969</v>
      </c>
      <c r="M272" s="55">
        <f t="shared" si="71"/>
        <v>606.39058756955285</v>
      </c>
      <c r="N272" s="55">
        <f t="shared" si="72"/>
        <v>883.47368321064403</v>
      </c>
      <c r="O272" s="55">
        <f t="shared" si="68"/>
        <v>92500.676802500486</v>
      </c>
      <c r="T272" s="54"/>
    </row>
    <row r="273" spans="1:20" s="41" customFormat="1" outlineLevel="1" x14ac:dyDescent="0.25">
      <c r="A273" s="51">
        <v>267</v>
      </c>
      <c r="B273" s="55">
        <f t="shared" si="61"/>
        <v>2577.484780486398</v>
      </c>
      <c r="C273" s="55">
        <f t="shared" si="62"/>
        <v>601.95609836315589</v>
      </c>
      <c r="D273" s="55">
        <f t="shared" si="63"/>
        <v>1975.5286821232421</v>
      </c>
      <c r="E273" s="55">
        <f t="shared" si="64"/>
        <v>207594.03845466272</v>
      </c>
      <c r="F273" s="44"/>
      <c r="G273" s="55">
        <f t="shared" si="65"/>
        <v>1561.6784240169131</v>
      </c>
      <c r="H273" s="55">
        <f t="shared" si="69"/>
        <v>634.5</v>
      </c>
      <c r="I273" s="55">
        <f t="shared" si="66"/>
        <v>927.17842401691314</v>
      </c>
      <c r="J273" s="55">
        <f t="shared" si="67"/>
        <v>97078.5</v>
      </c>
      <c r="K273" s="49"/>
      <c r="L273" s="55">
        <f t="shared" si="70"/>
        <v>1489.8642707801969</v>
      </c>
      <c r="M273" s="55">
        <f t="shared" si="71"/>
        <v>612.14450229248041</v>
      </c>
      <c r="N273" s="55">
        <f t="shared" si="72"/>
        <v>877.71976848771646</v>
      </c>
      <c r="O273" s="55">
        <f t="shared" si="68"/>
        <v>91888.532300208011</v>
      </c>
      <c r="T273" s="54"/>
    </row>
    <row r="274" spans="1:20" s="41" customFormat="1" outlineLevel="1" x14ac:dyDescent="0.25">
      <c r="A274" s="51">
        <v>268</v>
      </c>
      <c r="B274" s="55">
        <f t="shared" si="61"/>
        <v>2577.484780486398</v>
      </c>
      <c r="C274" s="55">
        <f t="shared" si="62"/>
        <v>607.66793513623338</v>
      </c>
      <c r="D274" s="55">
        <f t="shared" si="63"/>
        <v>1969.8168453501646</v>
      </c>
      <c r="E274" s="55">
        <f t="shared" si="64"/>
        <v>206986.37051952648</v>
      </c>
      <c r="F274" s="44"/>
      <c r="G274" s="55">
        <f t="shared" si="65"/>
        <v>1555.6577848999202</v>
      </c>
      <c r="H274" s="55">
        <f t="shared" si="69"/>
        <v>634.5</v>
      </c>
      <c r="I274" s="55">
        <f t="shared" si="66"/>
        <v>921.15778489992022</v>
      </c>
      <c r="J274" s="55">
        <f t="shared" si="67"/>
        <v>96444</v>
      </c>
      <c r="K274" s="49"/>
      <c r="L274" s="55">
        <f t="shared" si="70"/>
        <v>1489.8642707801969</v>
      </c>
      <c r="M274" s="55">
        <f t="shared" si="71"/>
        <v>617.95301472077711</v>
      </c>
      <c r="N274" s="55">
        <f t="shared" si="72"/>
        <v>871.91125605941977</v>
      </c>
      <c r="O274" s="55">
        <f t="shared" si="68"/>
        <v>91270.579285487227</v>
      </c>
      <c r="T274" s="54"/>
    </row>
    <row r="275" spans="1:20" s="41" customFormat="1" outlineLevel="1" x14ac:dyDescent="0.25">
      <c r="A275" s="51">
        <v>269</v>
      </c>
      <c r="B275" s="55">
        <f t="shared" si="61"/>
        <v>2577.484780486398</v>
      </c>
      <c r="C275" s="55">
        <f t="shared" si="62"/>
        <v>613.43397034572683</v>
      </c>
      <c r="D275" s="55">
        <f t="shared" si="63"/>
        <v>1964.0508101406713</v>
      </c>
      <c r="E275" s="55">
        <f t="shared" si="64"/>
        <v>206372.93654918074</v>
      </c>
      <c r="F275" s="44"/>
      <c r="G275" s="55">
        <f t="shared" si="65"/>
        <v>1549.6371457829273</v>
      </c>
      <c r="H275" s="55">
        <f t="shared" si="69"/>
        <v>634.5</v>
      </c>
      <c r="I275" s="55">
        <f t="shared" si="66"/>
        <v>915.13714578292729</v>
      </c>
      <c r="J275" s="55">
        <f t="shared" si="67"/>
        <v>95809.5</v>
      </c>
      <c r="K275" s="49"/>
      <c r="L275" s="55">
        <f t="shared" si="70"/>
        <v>1489.8642707801969</v>
      </c>
      <c r="M275" s="55">
        <f t="shared" si="71"/>
        <v>623.81664292076402</v>
      </c>
      <c r="N275" s="55">
        <f t="shared" si="72"/>
        <v>866.04762785943285</v>
      </c>
      <c r="O275" s="55">
        <f t="shared" si="68"/>
        <v>90646.762642566464</v>
      </c>
      <c r="T275" s="54"/>
    </row>
    <row r="276" spans="1:20" s="41" customFormat="1" outlineLevel="1" x14ac:dyDescent="0.25">
      <c r="A276" s="51">
        <v>270</v>
      </c>
      <c r="B276" s="55">
        <f t="shared" si="61"/>
        <v>2577.484780486398</v>
      </c>
      <c r="C276" s="55">
        <f t="shared" si="62"/>
        <v>619.25471826937644</v>
      </c>
      <c r="D276" s="55">
        <f t="shared" si="63"/>
        <v>1958.2300622170214</v>
      </c>
      <c r="E276" s="55">
        <f t="shared" si="64"/>
        <v>205753.68183091137</v>
      </c>
      <c r="F276" s="44"/>
      <c r="G276" s="55">
        <f t="shared" si="65"/>
        <v>1543.6165066659344</v>
      </c>
      <c r="H276" s="55">
        <f t="shared" si="69"/>
        <v>634.5</v>
      </c>
      <c r="I276" s="55">
        <f t="shared" si="66"/>
        <v>909.11650666593437</v>
      </c>
      <c r="J276" s="55">
        <f t="shared" si="67"/>
        <v>95175</v>
      </c>
      <c r="K276" s="49"/>
      <c r="L276" s="55">
        <f t="shared" si="70"/>
        <v>1489.8642707801969</v>
      </c>
      <c r="M276" s="55">
        <f t="shared" si="71"/>
        <v>629.73590987458579</v>
      </c>
      <c r="N276" s="55">
        <f t="shared" si="72"/>
        <v>860.12836090561109</v>
      </c>
      <c r="O276" s="55">
        <f t="shared" si="68"/>
        <v>90017.026732691884</v>
      </c>
      <c r="T276" s="54"/>
    </row>
    <row r="277" spans="1:20" s="41" customFormat="1" outlineLevel="1" x14ac:dyDescent="0.25">
      <c r="A277" s="51">
        <v>271</v>
      </c>
      <c r="B277" s="55">
        <f t="shared" si="61"/>
        <v>2577.4847804863975</v>
      </c>
      <c r="C277" s="55">
        <f t="shared" si="62"/>
        <v>625.13069806479803</v>
      </c>
      <c r="D277" s="55">
        <f t="shared" si="63"/>
        <v>1952.3540824215997</v>
      </c>
      <c r="E277" s="55">
        <f t="shared" si="64"/>
        <v>205128.55113284657</v>
      </c>
      <c r="F277" s="44"/>
      <c r="G277" s="55">
        <f t="shared" si="65"/>
        <v>1537.5958675489414</v>
      </c>
      <c r="H277" s="55">
        <f t="shared" si="69"/>
        <v>634.5</v>
      </c>
      <c r="I277" s="55">
        <f t="shared" si="66"/>
        <v>903.09586754894133</v>
      </c>
      <c r="J277" s="55">
        <f t="shared" si="67"/>
        <v>94540.5</v>
      </c>
      <c r="K277" s="49"/>
      <c r="L277" s="55">
        <f t="shared" si="70"/>
        <v>1489.8642707801969</v>
      </c>
      <c r="M277" s="55">
        <f t="shared" si="71"/>
        <v>635.71134352685692</v>
      </c>
      <c r="N277" s="55">
        <f t="shared" si="72"/>
        <v>854.15292725333995</v>
      </c>
      <c r="O277" s="55">
        <f t="shared" si="68"/>
        <v>89381.315389165029</v>
      </c>
      <c r="T277" s="54"/>
    </row>
    <row r="278" spans="1:20" s="41" customFormat="1" outlineLevel="1" x14ac:dyDescent="0.25">
      <c r="A278" s="51">
        <v>272</v>
      </c>
      <c r="B278" s="55">
        <f t="shared" si="61"/>
        <v>2577.484780486398</v>
      </c>
      <c r="C278" s="55">
        <f t="shared" si="62"/>
        <v>631.06243381578645</v>
      </c>
      <c r="D278" s="55">
        <f t="shared" si="63"/>
        <v>1946.4223466706114</v>
      </c>
      <c r="E278" s="55">
        <f t="shared" si="64"/>
        <v>204497.48869903077</v>
      </c>
      <c r="F278" s="44"/>
      <c r="G278" s="55">
        <f t="shared" si="65"/>
        <v>1531.5752284319483</v>
      </c>
      <c r="H278" s="55">
        <f t="shared" si="69"/>
        <v>634.5</v>
      </c>
      <c r="I278" s="55">
        <f t="shared" si="66"/>
        <v>897.0752284319484</v>
      </c>
      <c r="J278" s="55">
        <f t="shared" si="67"/>
        <v>93906</v>
      </c>
      <c r="K278" s="49"/>
      <c r="L278" s="55">
        <f t="shared" si="70"/>
        <v>1489.8642707801969</v>
      </c>
      <c r="M278" s="55">
        <f t="shared" si="71"/>
        <v>641.74347683174892</v>
      </c>
      <c r="N278" s="55">
        <f t="shared" si="72"/>
        <v>848.12079394844795</v>
      </c>
      <c r="O278" s="55">
        <f t="shared" si="68"/>
        <v>88739.571912333282</v>
      </c>
      <c r="T278" s="54"/>
    </row>
    <row r="279" spans="1:20" s="41" customFormat="1" outlineLevel="1" x14ac:dyDescent="0.25">
      <c r="A279" s="51">
        <v>273</v>
      </c>
      <c r="B279" s="55">
        <f t="shared" si="61"/>
        <v>2577.4847804863975</v>
      </c>
      <c r="C279" s="55">
        <f t="shared" si="62"/>
        <v>637.0504545790584</v>
      </c>
      <c r="D279" s="55">
        <f t="shared" si="63"/>
        <v>1940.4343259073394</v>
      </c>
      <c r="E279" s="55">
        <f t="shared" si="64"/>
        <v>203860.43824445171</v>
      </c>
      <c r="F279" s="44"/>
      <c r="G279" s="55">
        <f t="shared" si="65"/>
        <v>1525.5545893149556</v>
      </c>
      <c r="H279" s="55">
        <f t="shared" si="69"/>
        <v>634.5</v>
      </c>
      <c r="I279" s="55">
        <f t="shared" si="66"/>
        <v>891.05458931495548</v>
      </c>
      <c r="J279" s="55">
        <f t="shared" si="67"/>
        <v>93271.5</v>
      </c>
      <c r="K279" s="49"/>
      <c r="L279" s="55">
        <f t="shared" si="70"/>
        <v>1489.8642707801969</v>
      </c>
      <c r="M279" s="55">
        <f t="shared" si="71"/>
        <v>647.83284780052475</v>
      </c>
      <c r="N279" s="55">
        <f t="shared" si="72"/>
        <v>842.03142297967213</v>
      </c>
      <c r="O279" s="55">
        <f t="shared" si="68"/>
        <v>88091.739064532754</v>
      </c>
      <c r="T279" s="54"/>
    </row>
    <row r="280" spans="1:20" s="41" customFormat="1" outlineLevel="1" x14ac:dyDescent="0.25">
      <c r="A280" s="51">
        <v>274</v>
      </c>
      <c r="B280" s="55">
        <f t="shared" si="61"/>
        <v>2577.4847804863975</v>
      </c>
      <c r="C280" s="55">
        <f t="shared" si="62"/>
        <v>643.09529443144106</v>
      </c>
      <c r="D280" s="55">
        <f t="shared" si="63"/>
        <v>1934.3894860549567</v>
      </c>
      <c r="E280" s="55">
        <f t="shared" si="64"/>
        <v>203217.34295002028</v>
      </c>
      <c r="F280" s="44"/>
      <c r="G280" s="55">
        <f t="shared" si="65"/>
        <v>1519.5339501979624</v>
      </c>
      <c r="H280" s="55">
        <f t="shared" si="69"/>
        <v>634.5</v>
      </c>
      <c r="I280" s="55">
        <f t="shared" si="66"/>
        <v>885.03395019796255</v>
      </c>
      <c r="J280" s="55">
        <f t="shared" si="67"/>
        <v>92637</v>
      </c>
      <c r="K280" s="49"/>
      <c r="L280" s="55">
        <f t="shared" si="70"/>
        <v>1489.8642707801969</v>
      </c>
      <c r="M280" s="55">
        <f t="shared" si="71"/>
        <v>653.97999954952525</v>
      </c>
      <c r="N280" s="55">
        <f t="shared" si="72"/>
        <v>835.88427123067163</v>
      </c>
      <c r="O280" s="55">
        <f t="shared" si="68"/>
        <v>87437.759064983227</v>
      </c>
      <c r="T280" s="54"/>
    </row>
    <row r="281" spans="1:20" s="41" customFormat="1" outlineLevel="1" x14ac:dyDescent="0.25">
      <c r="A281" s="51">
        <v>275</v>
      </c>
      <c r="B281" s="55">
        <f t="shared" si="61"/>
        <v>2577.484780486398</v>
      </c>
      <c r="C281" s="55">
        <f t="shared" si="62"/>
        <v>649.19749251750579</v>
      </c>
      <c r="D281" s="55">
        <f t="shared" si="63"/>
        <v>1928.2872879688921</v>
      </c>
      <c r="E281" s="55">
        <f t="shared" si="64"/>
        <v>202568.14545750277</v>
      </c>
      <c r="F281" s="44"/>
      <c r="G281" s="55">
        <f t="shared" si="65"/>
        <v>1513.5133110809697</v>
      </c>
      <c r="H281" s="55">
        <f t="shared" si="69"/>
        <v>634.5</v>
      </c>
      <c r="I281" s="55">
        <f t="shared" si="66"/>
        <v>879.01331108096963</v>
      </c>
      <c r="J281" s="55">
        <f t="shared" si="67"/>
        <v>92002.5</v>
      </c>
      <c r="K281" s="49"/>
      <c r="L281" s="55">
        <f t="shared" si="70"/>
        <v>1489.8642707801969</v>
      </c>
      <c r="M281" s="55">
        <f t="shared" si="71"/>
        <v>660.18548034860942</v>
      </c>
      <c r="N281" s="55">
        <f t="shared" si="72"/>
        <v>829.67879043158746</v>
      </c>
      <c r="O281" s="55">
        <f t="shared" si="68"/>
        <v>86777.573584634622</v>
      </c>
      <c r="T281" s="54"/>
    </row>
    <row r="282" spans="1:20" s="41" customFormat="1" x14ac:dyDescent="0.25">
      <c r="A282" s="49">
        <v>276</v>
      </c>
      <c r="B282" s="53">
        <f t="shared" si="61"/>
        <v>2577.484780486398</v>
      </c>
      <c r="C282" s="53">
        <f t="shared" si="62"/>
        <v>655.35759309765501</v>
      </c>
      <c r="D282" s="53">
        <f t="shared" si="63"/>
        <v>1922.1271873887431</v>
      </c>
      <c r="E282" s="53">
        <f t="shared" si="64"/>
        <v>201912.78786440511</v>
      </c>
      <c r="F282" s="44"/>
      <c r="G282" s="53">
        <f t="shared" si="65"/>
        <v>1507.4926719639766</v>
      </c>
      <c r="H282" s="53">
        <f t="shared" si="69"/>
        <v>634.5</v>
      </c>
      <c r="I282" s="53">
        <f t="shared" si="66"/>
        <v>872.9926719639767</v>
      </c>
      <c r="J282" s="53">
        <f t="shared" si="67"/>
        <v>91368</v>
      </c>
      <c r="K282" s="49"/>
      <c r="L282" s="53">
        <f t="shared" si="70"/>
        <v>1489.8642707801969</v>
      </c>
      <c r="M282" s="53">
        <f t="shared" si="71"/>
        <v>666.44984367005554</v>
      </c>
      <c r="N282" s="53">
        <f t="shared" si="72"/>
        <v>823.41442711014133</v>
      </c>
      <c r="O282" s="53">
        <f t="shared" si="68"/>
        <v>86111.123740964569</v>
      </c>
      <c r="T282" s="54"/>
    </row>
    <row r="283" spans="1:20" s="41" customFormat="1" outlineLevel="1" x14ac:dyDescent="0.25">
      <c r="A283" s="51">
        <v>277</v>
      </c>
      <c r="B283" s="55">
        <f t="shared" si="61"/>
        <v>2577.484780486398</v>
      </c>
      <c r="C283" s="55">
        <f t="shared" si="62"/>
        <v>661.57614559666524</v>
      </c>
      <c r="D283" s="55">
        <f t="shared" si="63"/>
        <v>1915.9086348897326</v>
      </c>
      <c r="E283" s="55">
        <f t="shared" si="64"/>
        <v>201251.21171880845</v>
      </c>
      <c r="F283" s="44"/>
      <c r="G283" s="55">
        <f t="shared" si="65"/>
        <v>1501.4720328469837</v>
      </c>
      <c r="H283" s="55">
        <f t="shared" si="69"/>
        <v>634.5</v>
      </c>
      <c r="I283" s="55">
        <f t="shared" si="66"/>
        <v>866.97203284698367</v>
      </c>
      <c r="J283" s="55">
        <f t="shared" si="67"/>
        <v>90733.5</v>
      </c>
      <c r="K283" s="49"/>
      <c r="L283" s="55">
        <f>+M283+N283</f>
        <v>1415.0845374100804</v>
      </c>
      <c r="M283" s="55">
        <f>IF(O282&lt;0,0,+O282/($C$3-A282))</f>
        <v>597.99391486780951</v>
      </c>
      <c r="N283" s="55">
        <f t="shared" si="72"/>
        <v>817.09062254227092</v>
      </c>
      <c r="O283" s="55">
        <f t="shared" si="68"/>
        <v>85513.12982609676</v>
      </c>
      <c r="T283" s="54"/>
    </row>
    <row r="284" spans="1:20" s="41" customFormat="1" outlineLevel="1" x14ac:dyDescent="0.25">
      <c r="A284" s="51">
        <v>278</v>
      </c>
      <c r="B284" s="55">
        <f t="shared" si="61"/>
        <v>2577.484780486398</v>
      </c>
      <c r="C284" s="55">
        <f t="shared" si="62"/>
        <v>667.8537046526917</v>
      </c>
      <c r="D284" s="55">
        <f t="shared" si="63"/>
        <v>1909.6310758337063</v>
      </c>
      <c r="E284" s="55">
        <f t="shared" si="64"/>
        <v>200583.35801415576</v>
      </c>
      <c r="F284" s="44"/>
      <c r="G284" s="55">
        <f t="shared" si="65"/>
        <v>1495.4513937299907</v>
      </c>
      <c r="H284" s="55">
        <f t="shared" si="69"/>
        <v>634.5</v>
      </c>
      <c r="I284" s="55">
        <f t="shared" si="66"/>
        <v>860.95139372999074</v>
      </c>
      <c r="J284" s="55">
        <f t="shared" si="67"/>
        <v>90099</v>
      </c>
      <c r="K284" s="49"/>
      <c r="L284" s="55">
        <f t="shared" si="70"/>
        <v>1415.0845374100804</v>
      </c>
      <c r="M284" s="55">
        <f t="shared" si="71"/>
        <v>603.6681553021308</v>
      </c>
      <c r="N284" s="55">
        <f t="shared" si="72"/>
        <v>811.41638210794963</v>
      </c>
      <c r="O284" s="55">
        <f t="shared" si="68"/>
        <v>84909.461670794626</v>
      </c>
      <c r="T284" s="54"/>
    </row>
    <row r="285" spans="1:20" s="41" customFormat="1" outlineLevel="1" x14ac:dyDescent="0.25">
      <c r="A285" s="51">
        <v>279</v>
      </c>
      <c r="B285" s="55">
        <f t="shared" si="61"/>
        <v>2577.484780486398</v>
      </c>
      <c r="C285" s="55">
        <f t="shared" si="62"/>
        <v>674.19083016673517</v>
      </c>
      <c r="D285" s="55">
        <f t="shared" si="63"/>
        <v>1903.2939503196628</v>
      </c>
      <c r="E285" s="55">
        <f t="shared" si="64"/>
        <v>199909.16718398902</v>
      </c>
      <c r="F285" s="44"/>
      <c r="G285" s="55">
        <f t="shared" si="65"/>
        <v>1489.4307546129978</v>
      </c>
      <c r="H285" s="55">
        <f t="shared" si="69"/>
        <v>634.5</v>
      </c>
      <c r="I285" s="55">
        <f t="shared" si="66"/>
        <v>854.93075461299782</v>
      </c>
      <c r="J285" s="55">
        <f t="shared" si="67"/>
        <v>89464.5</v>
      </c>
      <c r="K285" s="49"/>
      <c r="L285" s="55">
        <f t="shared" si="70"/>
        <v>1415.0845374100804</v>
      </c>
      <c r="M285" s="55">
        <f t="shared" si="71"/>
        <v>609.39623742899448</v>
      </c>
      <c r="N285" s="55">
        <f t="shared" si="72"/>
        <v>805.68829998108595</v>
      </c>
      <c r="O285" s="55">
        <f t="shared" si="68"/>
        <v>84300.065433365628</v>
      </c>
      <c r="T285" s="54"/>
    </row>
    <row r="286" spans="1:20" s="41" customFormat="1" outlineLevel="1" x14ac:dyDescent="0.25">
      <c r="A286" s="51">
        <v>280</v>
      </c>
      <c r="B286" s="55">
        <f t="shared" si="61"/>
        <v>2577.484780486398</v>
      </c>
      <c r="C286" s="55">
        <f t="shared" si="62"/>
        <v>680.58808735258197</v>
      </c>
      <c r="D286" s="55">
        <f t="shared" si="63"/>
        <v>1896.8966931338159</v>
      </c>
      <c r="E286" s="55">
        <f t="shared" si="64"/>
        <v>199228.57909663644</v>
      </c>
      <c r="F286" s="44"/>
      <c r="G286" s="55">
        <f t="shared" si="65"/>
        <v>1483.4101154960049</v>
      </c>
      <c r="H286" s="55">
        <f t="shared" si="69"/>
        <v>634.5</v>
      </c>
      <c r="I286" s="55">
        <f t="shared" si="66"/>
        <v>848.91011549600489</v>
      </c>
      <c r="J286" s="55">
        <f t="shared" si="67"/>
        <v>88830</v>
      </c>
      <c r="K286" s="49"/>
      <c r="L286" s="55">
        <f t="shared" si="70"/>
        <v>1415.0845374100804</v>
      </c>
      <c r="M286" s="55">
        <f t="shared" si="71"/>
        <v>615.17867214107218</v>
      </c>
      <c r="N286" s="55">
        <f t="shared" si="72"/>
        <v>799.90586526900825</v>
      </c>
      <c r="O286" s="55">
        <f t="shared" si="68"/>
        <v>83684.886761224552</v>
      </c>
      <c r="T286" s="54"/>
    </row>
    <row r="287" spans="1:20" s="41" customFormat="1" outlineLevel="1" x14ac:dyDescent="0.25">
      <c r="A287" s="51">
        <v>281</v>
      </c>
      <c r="B287" s="55">
        <f t="shared" si="61"/>
        <v>2577.484780486398</v>
      </c>
      <c r="C287" s="55">
        <f t="shared" si="62"/>
        <v>687.04604678721455</v>
      </c>
      <c r="D287" s="55">
        <f t="shared" si="63"/>
        <v>1890.4387336991833</v>
      </c>
      <c r="E287" s="55">
        <f t="shared" si="64"/>
        <v>198541.53304984924</v>
      </c>
      <c r="F287" s="44"/>
      <c r="G287" s="55">
        <f t="shared" si="65"/>
        <v>1477.389476379012</v>
      </c>
      <c r="H287" s="55">
        <f t="shared" si="69"/>
        <v>634.5</v>
      </c>
      <c r="I287" s="55">
        <f t="shared" si="66"/>
        <v>842.88947637901197</v>
      </c>
      <c r="J287" s="55">
        <f t="shared" si="67"/>
        <v>88195.5</v>
      </c>
      <c r="K287" s="49"/>
      <c r="L287" s="55">
        <f t="shared" si="70"/>
        <v>1415.0845374100804</v>
      </c>
      <c r="M287" s="55">
        <f t="shared" si="71"/>
        <v>621.01597517879065</v>
      </c>
      <c r="N287" s="55">
        <f t="shared" si="72"/>
        <v>794.06856223128977</v>
      </c>
      <c r="O287" s="55">
        <f t="shared" si="68"/>
        <v>83063.870786045765</v>
      </c>
      <c r="T287" s="54"/>
    </row>
    <row r="288" spans="1:20" s="41" customFormat="1" outlineLevel="1" x14ac:dyDescent="0.25">
      <c r="A288" s="51">
        <v>282</v>
      </c>
      <c r="B288" s="55">
        <f t="shared" si="61"/>
        <v>2577.484780486398</v>
      </c>
      <c r="C288" s="55">
        <f t="shared" si="62"/>
        <v>693.56528446170228</v>
      </c>
      <c r="D288" s="55">
        <f t="shared" si="63"/>
        <v>1883.9194960246957</v>
      </c>
      <c r="E288" s="55">
        <f t="shared" si="64"/>
        <v>197847.96776538753</v>
      </c>
      <c r="F288" s="44"/>
      <c r="G288" s="55">
        <f t="shared" si="65"/>
        <v>1471.368837262019</v>
      </c>
      <c r="H288" s="55">
        <f t="shared" si="69"/>
        <v>634.5</v>
      </c>
      <c r="I288" s="55">
        <f t="shared" si="66"/>
        <v>836.86883726201904</v>
      </c>
      <c r="J288" s="55">
        <f t="shared" si="67"/>
        <v>87561</v>
      </c>
      <c r="K288" s="49"/>
      <c r="L288" s="55">
        <f t="shared" si="70"/>
        <v>1415.0845374100804</v>
      </c>
      <c r="M288" s="55">
        <f t="shared" si="71"/>
        <v>626.90866717633025</v>
      </c>
      <c r="N288" s="55">
        <f t="shared" si="72"/>
        <v>788.17587023375017</v>
      </c>
      <c r="O288" s="55">
        <f t="shared" si="68"/>
        <v>82436.962118869429</v>
      </c>
      <c r="T288" s="54"/>
    </row>
    <row r="289" spans="1:20" s="41" customFormat="1" outlineLevel="1" x14ac:dyDescent="0.25">
      <c r="A289" s="51">
        <v>283</v>
      </c>
      <c r="B289" s="55">
        <f t="shared" si="61"/>
        <v>2577.484780486398</v>
      </c>
      <c r="C289" s="55">
        <f t="shared" si="62"/>
        <v>700.14638183257455</v>
      </c>
      <c r="D289" s="55">
        <f t="shared" si="63"/>
        <v>1877.3383986538233</v>
      </c>
      <c r="E289" s="55">
        <f t="shared" si="64"/>
        <v>197147.82138355495</v>
      </c>
      <c r="F289" s="44"/>
      <c r="G289" s="55">
        <f t="shared" si="65"/>
        <v>1465.3481981450261</v>
      </c>
      <c r="H289" s="55">
        <f t="shared" si="69"/>
        <v>634.5</v>
      </c>
      <c r="I289" s="55">
        <f t="shared" si="66"/>
        <v>830.84819814502612</v>
      </c>
      <c r="J289" s="55">
        <f t="shared" si="67"/>
        <v>86926.5</v>
      </c>
      <c r="K289" s="49"/>
      <c r="L289" s="55">
        <f t="shared" si="70"/>
        <v>1415.0845374100804</v>
      </c>
      <c r="M289" s="55">
        <f t="shared" si="71"/>
        <v>632.85727370806205</v>
      </c>
      <c r="N289" s="55">
        <f t="shared" si="72"/>
        <v>782.22726370201838</v>
      </c>
      <c r="O289" s="55">
        <f t="shared" si="68"/>
        <v>81804.104845161361</v>
      </c>
      <c r="T289" s="54"/>
    </row>
    <row r="290" spans="1:20" s="41" customFormat="1" outlineLevel="1" x14ac:dyDescent="0.25">
      <c r="A290" s="51">
        <v>284</v>
      </c>
      <c r="B290" s="55">
        <f t="shared" si="61"/>
        <v>2577.484780486398</v>
      </c>
      <c r="C290" s="55">
        <f t="shared" si="62"/>
        <v>706.78992587368134</v>
      </c>
      <c r="D290" s="55">
        <f t="shared" si="63"/>
        <v>1870.6948546127167</v>
      </c>
      <c r="E290" s="55">
        <f t="shared" si="64"/>
        <v>196441.03145768127</v>
      </c>
      <c r="F290" s="44"/>
      <c r="G290" s="55">
        <f t="shared" si="65"/>
        <v>1459.3275590280332</v>
      </c>
      <c r="H290" s="55">
        <f t="shared" si="69"/>
        <v>634.5</v>
      </c>
      <c r="I290" s="55">
        <f t="shared" si="66"/>
        <v>824.82755902803308</v>
      </c>
      <c r="J290" s="55">
        <f t="shared" si="67"/>
        <v>86292</v>
      </c>
      <c r="K290" s="49"/>
      <c r="L290" s="55">
        <f t="shared" si="70"/>
        <v>1415.0845374100804</v>
      </c>
      <c r="M290" s="55">
        <f t="shared" si="71"/>
        <v>638.86232533542261</v>
      </c>
      <c r="N290" s="55">
        <f t="shared" si="72"/>
        <v>776.22221207465782</v>
      </c>
      <c r="O290" s="55">
        <f t="shared" si="68"/>
        <v>81165.242519825944</v>
      </c>
      <c r="T290" s="54"/>
    </row>
    <row r="291" spans="1:20" s="41" customFormat="1" outlineLevel="1" x14ac:dyDescent="0.25">
      <c r="A291" s="51">
        <v>285</v>
      </c>
      <c r="B291" s="55">
        <f t="shared" si="61"/>
        <v>2577.4847804863975</v>
      </c>
      <c r="C291" s="55">
        <f t="shared" si="62"/>
        <v>713.49650912854599</v>
      </c>
      <c r="D291" s="55">
        <f t="shared" si="63"/>
        <v>1863.9882713578518</v>
      </c>
      <c r="E291" s="55">
        <f t="shared" si="64"/>
        <v>195727.53494855273</v>
      </c>
      <c r="F291" s="44"/>
      <c r="G291" s="55">
        <f t="shared" si="65"/>
        <v>1453.30691991104</v>
      </c>
      <c r="H291" s="55">
        <f t="shared" si="69"/>
        <v>634.5</v>
      </c>
      <c r="I291" s="55">
        <f t="shared" si="66"/>
        <v>818.80691991104015</v>
      </c>
      <c r="J291" s="55">
        <f t="shared" si="67"/>
        <v>85657.5</v>
      </c>
      <c r="K291" s="49"/>
      <c r="L291" s="55">
        <f t="shared" si="70"/>
        <v>1415.0845374100804</v>
      </c>
      <c r="M291" s="55">
        <f t="shared" si="71"/>
        <v>644.92435765423659</v>
      </c>
      <c r="N291" s="55">
        <f t="shared" si="72"/>
        <v>770.16017975584384</v>
      </c>
      <c r="O291" s="55">
        <f t="shared" si="68"/>
        <v>80520.318162171709</v>
      </c>
      <c r="T291" s="54"/>
    </row>
    <row r="292" spans="1:20" s="41" customFormat="1" outlineLevel="1" x14ac:dyDescent="0.25">
      <c r="A292" s="51">
        <v>286</v>
      </c>
      <c r="B292" s="55">
        <f t="shared" si="61"/>
        <v>2577.484780486398</v>
      </c>
      <c r="C292" s="55">
        <f t="shared" si="62"/>
        <v>720.26672976321458</v>
      </c>
      <c r="D292" s="55">
        <f t="shared" si="63"/>
        <v>1857.2180507231833</v>
      </c>
      <c r="E292" s="55">
        <f t="shared" si="64"/>
        <v>195007.26821878951</v>
      </c>
      <c r="F292" s="44"/>
      <c r="G292" s="55">
        <f t="shared" si="65"/>
        <v>1447.2862807940473</v>
      </c>
      <c r="H292" s="55">
        <f t="shared" si="69"/>
        <v>634.5</v>
      </c>
      <c r="I292" s="55">
        <f t="shared" si="66"/>
        <v>812.78628079404723</v>
      </c>
      <c r="J292" s="55">
        <f t="shared" si="67"/>
        <v>85023</v>
      </c>
      <c r="K292" s="49"/>
      <c r="L292" s="55">
        <f t="shared" si="70"/>
        <v>1415.0845374100804</v>
      </c>
      <c r="M292" s="55">
        <f t="shared" si="71"/>
        <v>651.04391134248658</v>
      </c>
      <c r="N292" s="55">
        <f t="shared" si="72"/>
        <v>764.04062606759385</v>
      </c>
      <c r="O292" s="55">
        <f t="shared" si="68"/>
        <v>79869.274250829229</v>
      </c>
      <c r="T292" s="54"/>
    </row>
    <row r="293" spans="1:20" s="41" customFormat="1" outlineLevel="1" x14ac:dyDescent="0.25">
      <c r="A293" s="51">
        <v>287</v>
      </c>
      <c r="B293" s="55">
        <f t="shared" si="61"/>
        <v>2577.484780486398</v>
      </c>
      <c r="C293" s="55">
        <f t="shared" si="62"/>
        <v>727.10119161960699</v>
      </c>
      <c r="D293" s="55">
        <f t="shared" si="63"/>
        <v>1850.3835888667909</v>
      </c>
      <c r="E293" s="55">
        <f t="shared" si="64"/>
        <v>194280.1670271699</v>
      </c>
      <c r="F293" s="44"/>
      <c r="G293" s="55">
        <f t="shared" si="65"/>
        <v>1441.2656416770542</v>
      </c>
      <c r="H293" s="55">
        <f t="shared" si="69"/>
        <v>634.5</v>
      </c>
      <c r="I293" s="55">
        <f t="shared" si="66"/>
        <v>806.7656416770543</v>
      </c>
      <c r="J293" s="55">
        <f t="shared" si="67"/>
        <v>84388.5</v>
      </c>
      <c r="K293" s="49"/>
      <c r="L293" s="55">
        <f t="shared" si="70"/>
        <v>1415.0845374100804</v>
      </c>
      <c r="M293" s="55">
        <f t="shared" si="71"/>
        <v>657.22153220853647</v>
      </c>
      <c r="N293" s="55">
        <f t="shared" si="72"/>
        <v>757.86300520154396</v>
      </c>
      <c r="O293" s="55">
        <f t="shared" si="68"/>
        <v>79212.052718620689</v>
      </c>
      <c r="T293" s="54"/>
    </row>
    <row r="294" spans="1:20" s="41" customFormat="1" x14ac:dyDescent="0.25">
      <c r="A294" s="49">
        <v>288</v>
      </c>
      <c r="B294" s="53">
        <f t="shared" si="61"/>
        <v>2577.484780486398</v>
      </c>
      <c r="C294" s="53">
        <f t="shared" si="62"/>
        <v>734.00050426937412</v>
      </c>
      <c r="D294" s="53">
        <f t="shared" si="63"/>
        <v>1843.4842762170238</v>
      </c>
      <c r="E294" s="53">
        <f t="shared" si="64"/>
        <v>193546.16652290052</v>
      </c>
      <c r="F294" s="44"/>
      <c r="G294" s="53">
        <f t="shared" si="65"/>
        <v>1435.2450025600615</v>
      </c>
      <c r="H294" s="53">
        <f t="shared" si="69"/>
        <v>634.5</v>
      </c>
      <c r="I294" s="53">
        <f t="shared" si="66"/>
        <v>800.74500256006138</v>
      </c>
      <c r="J294" s="53">
        <f t="shared" si="67"/>
        <v>83754</v>
      </c>
      <c r="K294" s="49"/>
      <c r="L294" s="53">
        <f t="shared" si="70"/>
        <v>1415.0845374100804</v>
      </c>
      <c r="M294" s="53">
        <f t="shared" si="71"/>
        <v>663.4577712398127</v>
      </c>
      <c r="N294" s="53">
        <f t="shared" si="72"/>
        <v>751.62676617026773</v>
      </c>
      <c r="O294" s="53">
        <f t="shared" si="68"/>
        <v>78548.594947380872</v>
      </c>
      <c r="T294" s="54"/>
    </row>
    <row r="295" spans="1:20" s="41" customFormat="1" outlineLevel="1" x14ac:dyDescent="0.25">
      <c r="A295" s="51">
        <v>289</v>
      </c>
      <c r="B295" s="55">
        <f t="shared" si="61"/>
        <v>2577.484780486398</v>
      </c>
      <c r="C295" s="55">
        <f t="shared" si="62"/>
        <v>740.96528306826588</v>
      </c>
      <c r="D295" s="55">
        <f t="shared" si="63"/>
        <v>1836.519497418132</v>
      </c>
      <c r="E295" s="55">
        <f t="shared" si="64"/>
        <v>192805.20123983224</v>
      </c>
      <c r="F295" s="44"/>
      <c r="G295" s="55">
        <f t="shared" si="65"/>
        <v>1429.2243634430683</v>
      </c>
      <c r="H295" s="55">
        <f t="shared" si="69"/>
        <v>634.5</v>
      </c>
      <c r="I295" s="55">
        <f t="shared" si="66"/>
        <v>794.72436344306846</v>
      </c>
      <c r="J295" s="55">
        <f t="shared" si="67"/>
        <v>83119.5</v>
      </c>
      <c r="K295" s="49"/>
      <c r="L295" s="55">
        <f>+M295+N295</f>
        <v>1340.3964659958669</v>
      </c>
      <c r="M295" s="55">
        <f>IF(O294&lt;0,0,+O294/($C$3-A294))</f>
        <v>595.06511323773384</v>
      </c>
      <c r="N295" s="55">
        <f t="shared" si="72"/>
        <v>745.33135275813311</v>
      </c>
      <c r="O295" s="55">
        <f t="shared" si="68"/>
        <v>77953.529834143133</v>
      </c>
      <c r="T295" s="54"/>
    </row>
    <row r="296" spans="1:20" s="41" customFormat="1" outlineLevel="1" x14ac:dyDescent="0.25">
      <c r="A296" s="51">
        <v>290</v>
      </c>
      <c r="B296" s="55">
        <f t="shared" si="61"/>
        <v>2577.4847804863975</v>
      </c>
      <c r="C296" s="55">
        <f t="shared" si="62"/>
        <v>747.99614921101511</v>
      </c>
      <c r="D296" s="55">
        <f t="shared" si="63"/>
        <v>1829.4886312753824</v>
      </c>
      <c r="E296" s="55">
        <f t="shared" si="64"/>
        <v>192057.20509062122</v>
      </c>
      <c r="F296" s="44"/>
      <c r="G296" s="55">
        <f t="shared" si="65"/>
        <v>1423.2037243260754</v>
      </c>
      <c r="H296" s="55">
        <f t="shared" si="69"/>
        <v>634.5</v>
      </c>
      <c r="I296" s="55">
        <f t="shared" si="66"/>
        <v>788.70372432607542</v>
      </c>
      <c r="J296" s="55">
        <f t="shared" si="67"/>
        <v>82485</v>
      </c>
      <c r="K296" s="49"/>
      <c r="L296" s="55">
        <f t="shared" si="70"/>
        <v>1340.3964659958669</v>
      </c>
      <c r="M296" s="55">
        <f t="shared" si="71"/>
        <v>600.71156287984093</v>
      </c>
      <c r="N296" s="55">
        <f t="shared" si="72"/>
        <v>739.68490311602602</v>
      </c>
      <c r="O296" s="55">
        <f t="shared" si="68"/>
        <v>77352.818271263299</v>
      </c>
      <c r="T296" s="54"/>
    </row>
    <row r="297" spans="1:20" s="41" customFormat="1" outlineLevel="1" x14ac:dyDescent="0.25">
      <c r="A297" s="51">
        <v>291</v>
      </c>
      <c r="B297" s="55">
        <f t="shared" si="61"/>
        <v>2577.4847804863975</v>
      </c>
      <c r="C297" s="55">
        <f t="shared" si="62"/>
        <v>755.09372978674389</v>
      </c>
      <c r="D297" s="55">
        <f t="shared" si="63"/>
        <v>1822.3910506996535</v>
      </c>
      <c r="E297" s="55">
        <f t="shared" si="64"/>
        <v>191302.11136083447</v>
      </c>
      <c r="F297" s="44"/>
      <c r="G297" s="55">
        <f t="shared" si="65"/>
        <v>1417.1830852090825</v>
      </c>
      <c r="H297" s="55">
        <f t="shared" si="69"/>
        <v>634.5</v>
      </c>
      <c r="I297" s="55">
        <f t="shared" si="66"/>
        <v>782.68308520908249</v>
      </c>
      <c r="J297" s="55">
        <f t="shared" si="67"/>
        <v>81850.5</v>
      </c>
      <c r="K297" s="49"/>
      <c r="L297" s="55">
        <f t="shared" si="70"/>
        <v>1340.3964659958669</v>
      </c>
      <c r="M297" s="55">
        <f t="shared" si="71"/>
        <v>606.41159051341742</v>
      </c>
      <c r="N297" s="55">
        <f t="shared" si="72"/>
        <v>733.98487548244952</v>
      </c>
      <c r="O297" s="55">
        <f t="shared" si="68"/>
        <v>76746.406680749875</v>
      </c>
      <c r="T297" s="54"/>
    </row>
    <row r="298" spans="1:20" s="41" customFormat="1" outlineLevel="1" x14ac:dyDescent="0.25">
      <c r="A298" s="51">
        <v>292</v>
      </c>
      <c r="B298" s="55">
        <f t="shared" si="61"/>
        <v>2577.4847804863975</v>
      </c>
      <c r="C298" s="55">
        <f t="shared" si="62"/>
        <v>762.25865783489257</v>
      </c>
      <c r="D298" s="55">
        <f t="shared" si="63"/>
        <v>1815.2261226515052</v>
      </c>
      <c r="E298" s="55">
        <f t="shared" si="64"/>
        <v>190539.85270299957</v>
      </c>
      <c r="F298" s="44"/>
      <c r="G298" s="55">
        <f t="shared" si="65"/>
        <v>1411.1624460920896</v>
      </c>
      <c r="H298" s="55">
        <f t="shared" si="69"/>
        <v>634.5</v>
      </c>
      <c r="I298" s="55">
        <f t="shared" si="66"/>
        <v>776.66244609208957</v>
      </c>
      <c r="J298" s="55">
        <f t="shared" si="67"/>
        <v>81216</v>
      </c>
      <c r="K298" s="49"/>
      <c r="L298" s="55">
        <f t="shared" si="70"/>
        <v>1340.3964659958669</v>
      </c>
      <c r="M298" s="55">
        <f t="shared" si="71"/>
        <v>612.16570452893052</v>
      </c>
      <c r="N298" s="55">
        <f t="shared" si="72"/>
        <v>728.23076146693643</v>
      </c>
      <c r="O298" s="55">
        <f t="shared" si="68"/>
        <v>76134.240976220943</v>
      </c>
      <c r="T298" s="54"/>
    </row>
    <row r="299" spans="1:20" s="41" customFormat="1" outlineLevel="1" x14ac:dyDescent="0.25">
      <c r="A299" s="51">
        <v>293</v>
      </c>
      <c r="B299" s="55">
        <f t="shared" si="61"/>
        <v>2577.4847804863975</v>
      </c>
      <c r="C299" s="55">
        <f t="shared" si="62"/>
        <v>769.49157240168097</v>
      </c>
      <c r="D299" s="55">
        <f t="shared" si="63"/>
        <v>1807.9932080847166</v>
      </c>
      <c r="E299" s="55">
        <f t="shared" si="64"/>
        <v>189770.36113059788</v>
      </c>
      <c r="F299" s="44"/>
      <c r="G299" s="55">
        <f t="shared" si="65"/>
        <v>1405.1418069750966</v>
      </c>
      <c r="H299" s="55">
        <f t="shared" si="69"/>
        <v>634.5</v>
      </c>
      <c r="I299" s="55">
        <f t="shared" si="66"/>
        <v>770.64180697509664</v>
      </c>
      <c r="J299" s="55">
        <f t="shared" si="67"/>
        <v>80581.5</v>
      </c>
      <c r="K299" s="49"/>
      <c r="L299" s="55">
        <f t="shared" si="70"/>
        <v>1340.3964659958669</v>
      </c>
      <c r="M299" s="55">
        <f t="shared" si="71"/>
        <v>617.97441814085869</v>
      </c>
      <c r="N299" s="55">
        <f t="shared" si="72"/>
        <v>722.42204785500826</v>
      </c>
      <c r="O299" s="55">
        <f t="shared" si="68"/>
        <v>75516.266558080082</v>
      </c>
      <c r="T299" s="54"/>
    </row>
    <row r="300" spans="1:20" s="41" customFormat="1" outlineLevel="1" x14ac:dyDescent="0.25">
      <c r="A300" s="51">
        <v>294</v>
      </c>
      <c r="B300" s="55">
        <f t="shared" si="61"/>
        <v>2577.4847804863975</v>
      </c>
      <c r="C300" s="55">
        <f t="shared" si="62"/>
        <v>776.7931185971072</v>
      </c>
      <c r="D300" s="55">
        <f t="shared" si="63"/>
        <v>1800.6916618892903</v>
      </c>
      <c r="E300" s="55">
        <f t="shared" si="64"/>
        <v>188993.56801200079</v>
      </c>
      <c r="F300" s="44"/>
      <c r="G300" s="55">
        <f t="shared" si="65"/>
        <v>1399.1211678581037</v>
      </c>
      <c r="H300" s="55">
        <f t="shared" si="69"/>
        <v>634.5</v>
      </c>
      <c r="I300" s="55">
        <f t="shared" si="66"/>
        <v>764.62116785810372</v>
      </c>
      <c r="J300" s="55">
        <f t="shared" si="67"/>
        <v>79947</v>
      </c>
      <c r="K300" s="49"/>
      <c r="L300" s="55">
        <f t="shared" si="70"/>
        <v>1340.3964659958669</v>
      </c>
      <c r="M300" s="55">
        <f t="shared" si="71"/>
        <v>623.83824943346667</v>
      </c>
      <c r="N300" s="55">
        <f t="shared" si="72"/>
        <v>716.55821656240028</v>
      </c>
      <c r="O300" s="55">
        <f t="shared" si="68"/>
        <v>74892.428308646617</v>
      </c>
      <c r="T300" s="54"/>
    </row>
    <row r="301" spans="1:20" s="41" customFormat="1" outlineLevel="1" x14ac:dyDescent="0.25">
      <c r="A301" s="51">
        <v>295</v>
      </c>
      <c r="B301" s="55">
        <f t="shared" si="61"/>
        <v>2577.4847804863975</v>
      </c>
      <c r="C301" s="55">
        <f t="shared" si="62"/>
        <v>784.16394765248413</v>
      </c>
      <c r="D301" s="55">
        <f t="shared" si="63"/>
        <v>1793.3208328339133</v>
      </c>
      <c r="E301" s="55">
        <f t="shared" si="64"/>
        <v>188209.40406434832</v>
      </c>
      <c r="F301" s="44"/>
      <c r="G301" s="55">
        <f t="shared" si="65"/>
        <v>1393.1005287411108</v>
      </c>
      <c r="H301" s="55">
        <f t="shared" si="69"/>
        <v>634.5</v>
      </c>
      <c r="I301" s="55">
        <f t="shared" si="66"/>
        <v>758.60052874111079</v>
      </c>
      <c r="J301" s="55">
        <f t="shared" si="67"/>
        <v>79312.5</v>
      </c>
      <c r="K301" s="49"/>
      <c r="L301" s="55">
        <f t="shared" si="70"/>
        <v>1340.3964659958669</v>
      </c>
      <c r="M301" s="55">
        <f t="shared" si="71"/>
        <v>629.75772140701361</v>
      </c>
      <c r="N301" s="55">
        <f t="shared" si="72"/>
        <v>710.63874458885334</v>
      </c>
      <c r="O301" s="55">
        <f t="shared" si="68"/>
        <v>74262.670587239598</v>
      </c>
      <c r="T301" s="54"/>
    </row>
    <row r="302" spans="1:20" s="41" customFormat="1" outlineLevel="1" x14ac:dyDescent="0.25">
      <c r="A302" s="51">
        <v>296</v>
      </c>
      <c r="B302" s="55">
        <f t="shared" si="61"/>
        <v>2577.4847804863975</v>
      </c>
      <c r="C302" s="55">
        <f t="shared" si="62"/>
        <v>791.60471697852381</v>
      </c>
      <c r="D302" s="55">
        <f t="shared" si="63"/>
        <v>1785.880063507874</v>
      </c>
      <c r="E302" s="55">
        <f t="shared" si="64"/>
        <v>187417.79934736979</v>
      </c>
      <c r="F302" s="44"/>
      <c r="G302" s="55">
        <f t="shared" si="65"/>
        <v>1387.0798896241179</v>
      </c>
      <c r="H302" s="55">
        <f t="shared" si="69"/>
        <v>634.5</v>
      </c>
      <c r="I302" s="55">
        <f t="shared" si="66"/>
        <v>752.57988962411787</v>
      </c>
      <c r="J302" s="55">
        <f t="shared" si="67"/>
        <v>78678</v>
      </c>
      <c r="K302" s="49"/>
      <c r="L302" s="55">
        <f t="shared" si="70"/>
        <v>1340.3964659958669</v>
      </c>
      <c r="M302" s="55">
        <f t="shared" si="71"/>
        <v>635.73336202439964</v>
      </c>
      <c r="N302" s="55">
        <f t="shared" si="72"/>
        <v>704.66310397146731</v>
      </c>
      <c r="O302" s="55">
        <f t="shared" si="68"/>
        <v>73626.937225215195</v>
      </c>
      <c r="T302" s="54"/>
    </row>
    <row r="303" spans="1:20" s="41" customFormat="1" outlineLevel="1" x14ac:dyDescent="0.25">
      <c r="A303" s="51">
        <v>297</v>
      </c>
      <c r="B303" s="55">
        <f t="shared" si="61"/>
        <v>2577.4847804863975</v>
      </c>
      <c r="C303" s="55">
        <f t="shared" si="62"/>
        <v>799.11609022397215</v>
      </c>
      <c r="D303" s="55">
        <f t="shared" si="63"/>
        <v>1778.3686902624254</v>
      </c>
      <c r="E303" s="55">
        <f t="shared" si="64"/>
        <v>186618.68325714581</v>
      </c>
      <c r="F303" s="44"/>
      <c r="G303" s="55">
        <f t="shared" si="65"/>
        <v>1381.0592505071249</v>
      </c>
      <c r="H303" s="55">
        <f t="shared" si="69"/>
        <v>634.5</v>
      </c>
      <c r="I303" s="55">
        <f t="shared" si="66"/>
        <v>746.55925050712483</v>
      </c>
      <c r="J303" s="55">
        <f t="shared" si="67"/>
        <v>78043.5</v>
      </c>
      <c r="K303" s="49"/>
      <c r="L303" s="55">
        <f t="shared" si="70"/>
        <v>1340.3964659958669</v>
      </c>
      <c r="M303" s="55">
        <f t="shared" si="71"/>
        <v>641.7657042582556</v>
      </c>
      <c r="N303" s="55">
        <f t="shared" si="72"/>
        <v>698.63076173761135</v>
      </c>
      <c r="O303" s="55">
        <f t="shared" si="68"/>
        <v>72985.171520956937</v>
      </c>
      <c r="T303" s="54"/>
    </row>
    <row r="304" spans="1:20" s="41" customFormat="1" outlineLevel="1" x14ac:dyDescent="0.25">
      <c r="A304" s="51">
        <v>298</v>
      </c>
      <c r="B304" s="55">
        <f t="shared" si="61"/>
        <v>2577.4847804863975</v>
      </c>
      <c r="C304" s="55">
        <f t="shared" si="62"/>
        <v>806.69873733480097</v>
      </c>
      <c r="D304" s="55">
        <f t="shared" si="63"/>
        <v>1770.7860431515965</v>
      </c>
      <c r="E304" s="55">
        <f t="shared" si="64"/>
        <v>185811.984519811</v>
      </c>
      <c r="F304" s="44"/>
      <c r="G304" s="55">
        <f t="shared" si="65"/>
        <v>1375.0386113901318</v>
      </c>
      <c r="H304" s="55">
        <f t="shared" si="69"/>
        <v>634.5</v>
      </c>
      <c r="I304" s="55">
        <f t="shared" si="66"/>
        <v>740.5386113901319</v>
      </c>
      <c r="J304" s="55">
        <f t="shared" si="67"/>
        <v>77409</v>
      </c>
      <c r="K304" s="49"/>
      <c r="L304" s="55">
        <f t="shared" si="70"/>
        <v>1340.3964659958669</v>
      </c>
      <c r="M304" s="55">
        <f t="shared" si="71"/>
        <v>647.85528613847907</v>
      </c>
      <c r="N304" s="55">
        <f t="shared" si="72"/>
        <v>692.54117985738787</v>
      </c>
      <c r="O304" s="55">
        <f t="shared" si="68"/>
        <v>72337.316234818456</v>
      </c>
      <c r="T304" s="54"/>
    </row>
    <row r="305" spans="1:20" s="41" customFormat="1" outlineLevel="1" x14ac:dyDescent="0.25">
      <c r="A305" s="51">
        <v>299</v>
      </c>
      <c r="B305" s="55">
        <f t="shared" si="61"/>
        <v>2577.4847804863975</v>
      </c>
      <c r="C305" s="55">
        <f t="shared" si="62"/>
        <v>814.35333461396056</v>
      </c>
      <c r="D305" s="55">
        <f t="shared" si="63"/>
        <v>1763.1314458724369</v>
      </c>
      <c r="E305" s="55">
        <f t="shared" si="64"/>
        <v>184997.63118519704</v>
      </c>
      <c r="F305" s="44"/>
      <c r="G305" s="55">
        <f t="shared" si="65"/>
        <v>1369.0179722731391</v>
      </c>
      <c r="H305" s="55">
        <f t="shared" si="69"/>
        <v>634.5</v>
      </c>
      <c r="I305" s="55">
        <f t="shared" si="66"/>
        <v>734.51797227313898</v>
      </c>
      <c r="J305" s="55">
        <f t="shared" si="67"/>
        <v>76774.5</v>
      </c>
      <c r="K305" s="49"/>
      <c r="L305" s="55">
        <f t="shared" si="70"/>
        <v>1340.3964659958669</v>
      </c>
      <c r="M305" s="55">
        <f t="shared" si="71"/>
        <v>654.00265080022211</v>
      </c>
      <c r="N305" s="55">
        <f t="shared" si="72"/>
        <v>686.39381519564483</v>
      </c>
      <c r="O305" s="55">
        <f t="shared" si="68"/>
        <v>71683.313584018237</v>
      </c>
      <c r="T305" s="54"/>
    </row>
    <row r="306" spans="1:20" s="41" customFormat="1" x14ac:dyDescent="0.25">
      <c r="A306" s="49">
        <v>300</v>
      </c>
      <c r="B306" s="53">
        <f t="shared" si="61"/>
        <v>2577.4847804863975</v>
      </c>
      <c r="C306" s="53">
        <f t="shared" si="62"/>
        <v>822.08056478169965</v>
      </c>
      <c r="D306" s="53">
        <f t="shared" si="63"/>
        <v>1755.4042157046979</v>
      </c>
      <c r="E306" s="53">
        <f t="shared" si="64"/>
        <v>184175.55062041534</v>
      </c>
      <c r="F306" s="44"/>
      <c r="G306" s="53">
        <f t="shared" si="65"/>
        <v>1362.9973331561459</v>
      </c>
      <c r="H306" s="53">
        <f t="shared" si="69"/>
        <v>634.5</v>
      </c>
      <c r="I306" s="53">
        <f t="shared" si="66"/>
        <v>728.49733315614606</v>
      </c>
      <c r="J306" s="53">
        <f t="shared" si="67"/>
        <v>76140</v>
      </c>
      <c r="K306" s="49"/>
      <c r="L306" s="53">
        <f t="shared" si="70"/>
        <v>1340.3964659958669</v>
      </c>
      <c r="M306" s="53">
        <f t="shared" si="71"/>
        <v>660.20834653233385</v>
      </c>
      <c r="N306" s="53">
        <f t="shared" si="72"/>
        <v>680.1881194635331</v>
      </c>
      <c r="O306" s="53">
        <f t="shared" si="68"/>
        <v>71023.105237485899</v>
      </c>
      <c r="T306" s="54"/>
    </row>
    <row r="307" spans="1:20" s="41" customFormat="1" outlineLevel="1" x14ac:dyDescent="0.25">
      <c r="A307" s="51">
        <v>301</v>
      </c>
      <c r="B307" s="55">
        <f t="shared" si="61"/>
        <v>2577.4847804863975</v>
      </c>
      <c r="C307" s="55">
        <f t="shared" si="62"/>
        <v>829.88111703645836</v>
      </c>
      <c r="D307" s="55">
        <f t="shared" si="63"/>
        <v>1747.6036634499392</v>
      </c>
      <c r="E307" s="55">
        <f t="shared" si="64"/>
        <v>183345.66950337889</v>
      </c>
      <c r="F307" s="44"/>
      <c r="G307" s="55">
        <f t="shared" si="65"/>
        <v>1356.9766940391532</v>
      </c>
      <c r="H307" s="55">
        <f t="shared" si="69"/>
        <v>634.5</v>
      </c>
      <c r="I307" s="55">
        <f t="shared" si="66"/>
        <v>722.47669403915313</v>
      </c>
      <c r="J307" s="55">
        <f t="shared" si="67"/>
        <v>75505.5</v>
      </c>
      <c r="K307" s="49"/>
      <c r="L307" s="55">
        <f>+M307+N307</f>
        <v>1265.7827494819867</v>
      </c>
      <c r="M307" s="55">
        <f>IF(O306&lt;0,0,+O306/($C$3-A306))</f>
        <v>591.85921031238252</v>
      </c>
      <c r="N307" s="55">
        <f t="shared" si="72"/>
        <v>673.92353916960428</v>
      </c>
      <c r="O307" s="55">
        <f>IF(A307&gt;$C$3,0,+O306-M307)</f>
        <v>70431.246027173518</v>
      </c>
      <c r="T307" s="54"/>
    </row>
    <row r="308" spans="1:20" s="41" customFormat="1" outlineLevel="1" x14ac:dyDescent="0.25">
      <c r="A308" s="51">
        <v>302</v>
      </c>
      <c r="B308" s="55">
        <f t="shared" si="61"/>
        <v>2577.4847804863975</v>
      </c>
      <c r="C308" s="55">
        <f t="shared" si="62"/>
        <v>837.75568711633787</v>
      </c>
      <c r="D308" s="55">
        <f t="shared" si="63"/>
        <v>1739.7290933700597</v>
      </c>
      <c r="E308" s="55">
        <f t="shared" si="64"/>
        <v>182507.91381626256</v>
      </c>
      <c r="F308" s="44"/>
      <c r="G308" s="55">
        <f t="shared" si="65"/>
        <v>1350.9560549221601</v>
      </c>
      <c r="H308" s="55">
        <f t="shared" si="69"/>
        <v>634.5</v>
      </c>
      <c r="I308" s="55">
        <f t="shared" si="66"/>
        <v>716.45605492216021</v>
      </c>
      <c r="J308" s="55">
        <f t="shared" si="67"/>
        <v>74871</v>
      </c>
      <c r="K308" s="49"/>
      <c r="L308" s="55">
        <f t="shared" si="70"/>
        <v>1265.7827494819867</v>
      </c>
      <c r="M308" s="55">
        <f t="shared" si="71"/>
        <v>597.47523980546237</v>
      </c>
      <c r="N308" s="55">
        <f t="shared" si="72"/>
        <v>668.30750967652432</v>
      </c>
      <c r="O308" s="55">
        <f t="shared" si="68"/>
        <v>69833.770787368063</v>
      </c>
      <c r="T308" s="54"/>
    </row>
    <row r="309" spans="1:20" s="41" customFormat="1" outlineLevel="1" x14ac:dyDescent="0.25">
      <c r="A309" s="51">
        <v>303</v>
      </c>
      <c r="B309" s="55">
        <f t="shared" si="61"/>
        <v>2577.4847804863975</v>
      </c>
      <c r="C309" s="55">
        <f t="shared" si="62"/>
        <v>845.70497736115396</v>
      </c>
      <c r="D309" s="55">
        <f t="shared" si="63"/>
        <v>1731.7798031252437</v>
      </c>
      <c r="E309" s="55">
        <f t="shared" si="64"/>
        <v>181662.2088389014</v>
      </c>
      <c r="F309" s="44"/>
      <c r="G309" s="55">
        <f t="shared" si="65"/>
        <v>1344.9354158051672</v>
      </c>
      <c r="H309" s="55">
        <f t="shared" si="69"/>
        <v>634.5</v>
      </c>
      <c r="I309" s="55">
        <f t="shared" si="66"/>
        <v>710.43541580516717</v>
      </c>
      <c r="J309" s="55">
        <f t="shared" si="67"/>
        <v>74236.5</v>
      </c>
      <c r="K309" s="49"/>
      <c r="L309" s="55">
        <f t="shared" si="70"/>
        <v>1265.7827494819867</v>
      </c>
      <c r="M309" s="55">
        <f t="shared" si="71"/>
        <v>603.14455863951673</v>
      </c>
      <c r="N309" s="55">
        <f t="shared" si="72"/>
        <v>662.63819084246995</v>
      </c>
      <c r="O309" s="55">
        <f t="shared" si="68"/>
        <v>69230.62622872855</v>
      </c>
      <c r="T309" s="54"/>
    </row>
    <row r="310" spans="1:20" s="41" customFormat="1" outlineLevel="1" x14ac:dyDescent="0.25">
      <c r="A310" s="51">
        <v>304</v>
      </c>
      <c r="B310" s="55">
        <f t="shared" si="61"/>
        <v>2577.4847804863975</v>
      </c>
      <c r="C310" s="55">
        <f t="shared" si="62"/>
        <v>853.72969677508013</v>
      </c>
      <c r="D310" s="55">
        <f t="shared" si="63"/>
        <v>1723.7550837113172</v>
      </c>
      <c r="E310" s="55">
        <f t="shared" si="64"/>
        <v>180808.47914212631</v>
      </c>
      <c r="F310" s="44"/>
      <c r="G310" s="55">
        <f t="shared" si="65"/>
        <v>1338.9147766881742</v>
      </c>
      <c r="H310" s="55">
        <f t="shared" si="69"/>
        <v>634.5</v>
      </c>
      <c r="I310" s="55">
        <f t="shared" si="66"/>
        <v>704.41477668817424</v>
      </c>
      <c r="J310" s="55">
        <f t="shared" si="67"/>
        <v>73602</v>
      </c>
      <c r="K310" s="49"/>
      <c r="L310" s="55">
        <f t="shared" si="70"/>
        <v>1265.7827494819867</v>
      </c>
      <c r="M310" s="55">
        <f t="shared" si="71"/>
        <v>608.86767246606757</v>
      </c>
      <c r="N310" s="55">
        <f t="shared" si="72"/>
        <v>656.91507701591911</v>
      </c>
      <c r="O310" s="55">
        <f t="shared" si="68"/>
        <v>68621.758556262488</v>
      </c>
      <c r="T310" s="54"/>
    </row>
    <row r="311" spans="1:20" s="41" customFormat="1" outlineLevel="1" x14ac:dyDescent="0.25">
      <c r="A311" s="51">
        <v>305</v>
      </c>
      <c r="B311" s="55">
        <f t="shared" si="61"/>
        <v>2577.4847804863975</v>
      </c>
      <c r="C311" s="55">
        <f t="shared" si="62"/>
        <v>861.83056108988353</v>
      </c>
      <c r="D311" s="55">
        <f t="shared" si="63"/>
        <v>1715.654219396514</v>
      </c>
      <c r="E311" s="55">
        <f t="shared" si="64"/>
        <v>179946.64858103642</v>
      </c>
      <c r="F311" s="44"/>
      <c r="G311" s="55">
        <f t="shared" si="65"/>
        <v>1332.8941375711813</v>
      </c>
      <c r="H311" s="55">
        <f t="shared" si="69"/>
        <v>634.5</v>
      </c>
      <c r="I311" s="55">
        <f t="shared" si="66"/>
        <v>698.39413757118132</v>
      </c>
      <c r="J311" s="55">
        <f t="shared" si="67"/>
        <v>72967.5</v>
      </c>
      <c r="K311" s="49"/>
      <c r="L311" s="55">
        <f t="shared" si="70"/>
        <v>1265.7827494819867</v>
      </c>
      <c r="M311" s="55">
        <f t="shared" si="71"/>
        <v>614.64509173465956</v>
      </c>
      <c r="N311" s="55">
        <f t="shared" si="72"/>
        <v>651.13765774732713</v>
      </c>
      <c r="O311" s="55">
        <f t="shared" si="68"/>
        <v>68007.113464527822</v>
      </c>
      <c r="T311" s="54"/>
    </row>
    <row r="312" spans="1:20" s="41" customFormat="1" outlineLevel="1" x14ac:dyDescent="0.25">
      <c r="A312" s="51">
        <v>306</v>
      </c>
      <c r="B312" s="55">
        <f t="shared" si="61"/>
        <v>2577.4847804863975</v>
      </c>
      <c r="C312" s="55">
        <f t="shared" si="62"/>
        <v>870.00829282876089</v>
      </c>
      <c r="D312" s="55">
        <f t="shared" si="63"/>
        <v>1707.4764876576367</v>
      </c>
      <c r="E312" s="55">
        <f t="shared" si="64"/>
        <v>179076.64028820765</v>
      </c>
      <c r="F312" s="44"/>
      <c r="G312" s="55">
        <f t="shared" si="65"/>
        <v>1326.8734984541884</v>
      </c>
      <c r="H312" s="55">
        <f t="shared" si="69"/>
        <v>634.5</v>
      </c>
      <c r="I312" s="55">
        <f t="shared" si="66"/>
        <v>692.37349845418839</v>
      </c>
      <c r="J312" s="55">
        <f t="shared" si="67"/>
        <v>72333</v>
      </c>
      <c r="K312" s="49"/>
      <c r="L312" s="55">
        <f t="shared" si="70"/>
        <v>1265.7827494819867</v>
      </c>
      <c r="M312" s="55">
        <f t="shared" si="71"/>
        <v>620.47733173838753</v>
      </c>
      <c r="N312" s="55">
        <f t="shared" si="72"/>
        <v>645.30541774359915</v>
      </c>
      <c r="O312" s="55">
        <f t="shared" si="68"/>
        <v>67386.636132789441</v>
      </c>
      <c r="T312" s="54"/>
    </row>
    <row r="313" spans="1:20" s="41" customFormat="1" outlineLevel="1" x14ac:dyDescent="0.25">
      <c r="A313" s="51">
        <v>307</v>
      </c>
      <c r="B313" s="55">
        <f t="shared" si="61"/>
        <v>2577.4847804863975</v>
      </c>
      <c r="C313" s="55">
        <f t="shared" si="62"/>
        <v>878.26362137078297</v>
      </c>
      <c r="D313" s="55">
        <f t="shared" si="63"/>
        <v>1699.2211591156145</v>
      </c>
      <c r="E313" s="55">
        <f t="shared" si="64"/>
        <v>178198.37666683688</v>
      </c>
      <c r="F313" s="44"/>
      <c r="G313" s="55">
        <f t="shared" si="65"/>
        <v>1320.8528593371955</v>
      </c>
      <c r="H313" s="55">
        <f t="shared" si="69"/>
        <v>634.5</v>
      </c>
      <c r="I313" s="55">
        <f t="shared" si="66"/>
        <v>686.35285933719547</v>
      </c>
      <c r="J313" s="55">
        <f t="shared" si="67"/>
        <v>71698.5</v>
      </c>
      <c r="K313" s="49"/>
      <c r="L313" s="55">
        <f t="shared" si="70"/>
        <v>1265.7827494819867</v>
      </c>
      <c r="M313" s="55">
        <f t="shared" si="71"/>
        <v>626.36491265985569</v>
      </c>
      <c r="N313" s="55">
        <f t="shared" si="72"/>
        <v>639.41783682213099</v>
      </c>
      <c r="O313" s="55">
        <f t="shared" si="68"/>
        <v>66760.27122012958</v>
      </c>
      <c r="T313" s="54"/>
    </row>
    <row r="314" spans="1:20" s="41" customFormat="1" outlineLevel="1" x14ac:dyDescent="0.25">
      <c r="A314" s="51">
        <v>308</v>
      </c>
      <c r="B314" s="55">
        <f t="shared" si="61"/>
        <v>2577.4847804863975</v>
      </c>
      <c r="C314" s="55">
        <f t="shared" si="62"/>
        <v>886.59728301594737</v>
      </c>
      <c r="D314" s="55">
        <f t="shared" si="63"/>
        <v>1690.8874974704499</v>
      </c>
      <c r="E314" s="55">
        <f t="shared" si="64"/>
        <v>177311.77938382092</v>
      </c>
      <c r="F314" s="44"/>
      <c r="G314" s="55">
        <f t="shared" si="65"/>
        <v>1314.8322202202025</v>
      </c>
      <c r="H314" s="55">
        <f t="shared" si="69"/>
        <v>634.5</v>
      </c>
      <c r="I314" s="55">
        <f t="shared" si="66"/>
        <v>680.33222022020254</v>
      </c>
      <c r="J314" s="55">
        <f t="shared" si="67"/>
        <v>71064</v>
      </c>
      <c r="K314" s="49"/>
      <c r="L314" s="55">
        <f t="shared" si="70"/>
        <v>1265.7827494819867</v>
      </c>
      <c r="M314" s="55">
        <f t="shared" si="71"/>
        <v>632.30835961757327</v>
      </c>
      <c r="N314" s="55">
        <f t="shared" si="72"/>
        <v>633.47438986441341</v>
      </c>
      <c r="O314" s="55">
        <f t="shared" si="68"/>
        <v>66127.962860512009</v>
      </c>
      <c r="T314" s="54"/>
    </row>
    <row r="315" spans="1:20" s="41" customFormat="1" outlineLevel="1" x14ac:dyDescent="0.25">
      <c r="A315" s="51">
        <v>309</v>
      </c>
      <c r="B315" s="55">
        <f t="shared" si="61"/>
        <v>2577.4847804863975</v>
      </c>
      <c r="C315" s="55">
        <f t="shared" si="62"/>
        <v>895.01002105084967</v>
      </c>
      <c r="D315" s="55">
        <f t="shared" si="63"/>
        <v>1682.4747594355476</v>
      </c>
      <c r="E315" s="55">
        <f t="shared" si="64"/>
        <v>176416.76936277008</v>
      </c>
      <c r="F315" s="44"/>
      <c r="G315" s="55">
        <f t="shared" si="65"/>
        <v>1308.8115811032096</v>
      </c>
      <c r="H315" s="55">
        <f t="shared" si="69"/>
        <v>634.5</v>
      </c>
      <c r="I315" s="55">
        <f t="shared" si="66"/>
        <v>674.31158110320962</v>
      </c>
      <c r="J315" s="55">
        <f t="shared" si="67"/>
        <v>70429.5</v>
      </c>
      <c r="K315" s="49"/>
      <c r="L315" s="55">
        <f t="shared" si="70"/>
        <v>1265.7827494819867</v>
      </c>
      <c r="M315" s="55">
        <f t="shared" si="71"/>
        <v>638.30820271279026</v>
      </c>
      <c r="N315" s="55">
        <f t="shared" si="72"/>
        <v>627.47454676919642</v>
      </c>
      <c r="O315" s="55">
        <f t="shared" si="68"/>
        <v>65489.654657799219</v>
      </c>
      <c r="T315" s="54"/>
    </row>
    <row r="316" spans="1:20" s="41" customFormat="1" outlineLevel="1" x14ac:dyDescent="0.25">
      <c r="A316" s="51">
        <v>310</v>
      </c>
      <c r="B316" s="55">
        <f t="shared" si="61"/>
        <v>2577.4847804863975</v>
      </c>
      <c r="C316" s="55">
        <f t="shared" si="62"/>
        <v>903.50258581497803</v>
      </c>
      <c r="D316" s="55">
        <f t="shared" si="63"/>
        <v>1673.9821946714194</v>
      </c>
      <c r="E316" s="55">
        <f t="shared" si="64"/>
        <v>175513.2667769551</v>
      </c>
      <c r="F316" s="44"/>
      <c r="G316" s="55">
        <f t="shared" si="65"/>
        <v>1302.7909419862167</v>
      </c>
      <c r="H316" s="55">
        <f t="shared" si="69"/>
        <v>634.5</v>
      </c>
      <c r="I316" s="55">
        <f t="shared" si="66"/>
        <v>668.29094198621658</v>
      </c>
      <c r="J316" s="55">
        <f t="shared" si="67"/>
        <v>69795</v>
      </c>
      <c r="K316" s="49"/>
      <c r="L316" s="55">
        <f t="shared" si="70"/>
        <v>1265.7827494819867</v>
      </c>
      <c r="M316" s="55">
        <f t="shared" si="71"/>
        <v>644.36497707677779</v>
      </c>
      <c r="N316" s="55">
        <f t="shared" si="72"/>
        <v>621.41777240520889</v>
      </c>
      <c r="O316" s="55">
        <f t="shared" si="68"/>
        <v>64845.289680722439</v>
      </c>
      <c r="T316" s="54"/>
    </row>
    <row r="317" spans="1:20" s="41" customFormat="1" outlineLevel="1" x14ac:dyDescent="0.25">
      <c r="A317" s="51">
        <v>311</v>
      </c>
      <c r="B317" s="55">
        <f t="shared" si="61"/>
        <v>2577.4847804863975</v>
      </c>
      <c r="C317" s="55">
        <f t="shared" si="62"/>
        <v>912.07573476763662</v>
      </c>
      <c r="D317" s="55">
        <f t="shared" si="63"/>
        <v>1665.4090457187608</v>
      </c>
      <c r="E317" s="55">
        <f t="shared" si="64"/>
        <v>174601.19104218748</v>
      </c>
      <c r="F317" s="44"/>
      <c r="G317" s="55">
        <f t="shared" si="65"/>
        <v>1296.7703028692235</v>
      </c>
      <c r="H317" s="55">
        <f t="shared" si="69"/>
        <v>634.5</v>
      </c>
      <c r="I317" s="55">
        <f t="shared" si="66"/>
        <v>662.27030286922366</v>
      </c>
      <c r="J317" s="55">
        <f t="shared" si="67"/>
        <v>69160.5</v>
      </c>
      <c r="K317" s="49"/>
      <c r="L317" s="55">
        <f t="shared" si="70"/>
        <v>1265.7827494819867</v>
      </c>
      <c r="M317" s="55">
        <f t="shared" si="71"/>
        <v>650.47922291855673</v>
      </c>
      <c r="N317" s="55">
        <f t="shared" si="72"/>
        <v>615.30352656342995</v>
      </c>
      <c r="O317" s="55">
        <f t="shared" si="68"/>
        <v>64194.810457803884</v>
      </c>
      <c r="T317" s="54"/>
    </row>
    <row r="318" spans="1:20" s="41" customFormat="1" x14ac:dyDescent="0.25">
      <c r="A318" s="49">
        <v>312</v>
      </c>
      <c r="B318" s="53">
        <f t="shared" ref="B318:B366" si="73">+D318+C318</f>
        <v>2577.4847804863975</v>
      </c>
      <c r="C318" s="53">
        <f t="shared" ref="C318:C366" si="74">IF(A318&gt;$C$3,0,PPMT($C$2,A318,$C$3,-$F$1))</f>
        <v>920.73023255550447</v>
      </c>
      <c r="D318" s="53">
        <f t="shared" ref="D318:D366" si="75">+E317*$C$2</f>
        <v>1656.7545479308931</v>
      </c>
      <c r="E318" s="53">
        <f t="shared" ref="E318:E366" si="76">+E317-C318</f>
        <v>173680.46080963197</v>
      </c>
      <c r="F318" s="44"/>
      <c r="G318" s="53">
        <f t="shared" ref="G318:G366" si="77">+I318+H318</f>
        <v>1290.7496637522308</v>
      </c>
      <c r="H318" s="53">
        <f t="shared" si="69"/>
        <v>634.5</v>
      </c>
      <c r="I318" s="53">
        <f t="shared" ref="I318:I366" si="78">+J317*$C$2</f>
        <v>656.24966375223073</v>
      </c>
      <c r="J318" s="53">
        <f t="shared" ref="J318:J366" si="79">+J317-H318</f>
        <v>68526</v>
      </c>
      <c r="K318" s="49"/>
      <c r="L318" s="53">
        <f t="shared" si="70"/>
        <v>1265.7827494819867</v>
      </c>
      <c r="M318" s="53">
        <f t="shared" si="71"/>
        <v>656.65148557307941</v>
      </c>
      <c r="N318" s="53">
        <f t="shared" si="72"/>
        <v>609.13126390890727</v>
      </c>
      <c r="O318" s="53">
        <f t="shared" ref="O318:O366" si="80">IF(A318&gt;$C$3,0,+O317-M318)</f>
        <v>63538.158972230805</v>
      </c>
      <c r="T318" s="54"/>
    </row>
    <row r="319" spans="1:20" s="41" customFormat="1" outlineLevel="1" x14ac:dyDescent="0.25">
      <c r="A319" s="51">
        <v>313</v>
      </c>
      <c r="B319" s="55">
        <f t="shared" si="73"/>
        <v>2577.4847804863975</v>
      </c>
      <c r="C319" s="55">
        <f t="shared" si="74"/>
        <v>929.46685108083398</v>
      </c>
      <c r="D319" s="55">
        <f t="shared" si="75"/>
        <v>1648.0179294055633</v>
      </c>
      <c r="E319" s="55">
        <f t="shared" si="76"/>
        <v>172750.99395855115</v>
      </c>
      <c r="F319" s="44"/>
      <c r="G319" s="55">
        <f t="shared" si="77"/>
        <v>1284.7290246352377</v>
      </c>
      <c r="H319" s="55">
        <f t="shared" si="69"/>
        <v>634.5</v>
      </c>
      <c r="I319" s="55">
        <f t="shared" si="78"/>
        <v>650.22902463523781</v>
      </c>
      <c r="J319" s="55">
        <f t="shared" si="79"/>
        <v>67891.5</v>
      </c>
      <c r="K319" s="49"/>
      <c r="L319" s="55">
        <f>+M319+N319</f>
        <v>1191.2167207120328</v>
      </c>
      <c r="M319" s="55">
        <f>IF(O318&lt;0,0,+O318/($C$3-A318))</f>
        <v>588.31628677991489</v>
      </c>
      <c r="N319" s="55">
        <f t="shared" si="72"/>
        <v>602.90043393211806</v>
      </c>
      <c r="O319" s="55">
        <f t="shared" si="80"/>
        <v>62949.842685450887</v>
      </c>
      <c r="T319" s="54"/>
    </row>
    <row r="320" spans="1:20" s="41" customFormat="1" outlineLevel="1" x14ac:dyDescent="0.25">
      <c r="A320" s="51">
        <v>314</v>
      </c>
      <c r="B320" s="55">
        <f t="shared" si="73"/>
        <v>2577.4847804863975</v>
      </c>
      <c r="C320" s="55">
        <f t="shared" si="74"/>
        <v>938.28636957029903</v>
      </c>
      <c r="D320" s="55">
        <f t="shared" si="75"/>
        <v>1639.1984109160985</v>
      </c>
      <c r="E320" s="55">
        <f t="shared" si="76"/>
        <v>171812.70758898085</v>
      </c>
      <c r="F320" s="44"/>
      <c r="G320" s="55">
        <f t="shared" si="77"/>
        <v>1278.708385518245</v>
      </c>
      <c r="H320" s="55">
        <f t="shared" si="69"/>
        <v>634.5</v>
      </c>
      <c r="I320" s="55">
        <f t="shared" si="78"/>
        <v>644.20838551824488</v>
      </c>
      <c r="J320" s="55">
        <f t="shared" si="79"/>
        <v>67257</v>
      </c>
      <c r="K320" s="49"/>
      <c r="L320" s="55">
        <f t="shared" si="70"/>
        <v>1191.2167207120328</v>
      </c>
      <c r="M320" s="55">
        <f t="shared" si="71"/>
        <v>593.89869820521221</v>
      </c>
      <c r="N320" s="55">
        <f t="shared" si="72"/>
        <v>597.31802250682063</v>
      </c>
      <c r="O320" s="55">
        <f t="shared" si="80"/>
        <v>62355.943987245671</v>
      </c>
      <c r="T320" s="54"/>
    </row>
    <row r="321" spans="1:20" s="41" customFormat="1" outlineLevel="1" x14ac:dyDescent="0.25">
      <c r="A321" s="51">
        <v>315</v>
      </c>
      <c r="B321" s="55">
        <f t="shared" si="73"/>
        <v>2577.4847804863975</v>
      </c>
      <c r="C321" s="55">
        <f t="shared" si="74"/>
        <v>947.1895746444934</v>
      </c>
      <c r="D321" s="55">
        <f t="shared" si="75"/>
        <v>1630.2952058419044</v>
      </c>
      <c r="E321" s="55">
        <f t="shared" si="76"/>
        <v>170865.51801433635</v>
      </c>
      <c r="F321" s="44"/>
      <c r="G321" s="55">
        <f t="shared" si="77"/>
        <v>1272.6877464012518</v>
      </c>
      <c r="H321" s="55">
        <f t="shared" si="69"/>
        <v>634.5</v>
      </c>
      <c r="I321" s="55">
        <f t="shared" si="78"/>
        <v>638.18774640125196</v>
      </c>
      <c r="J321" s="55">
        <f t="shared" si="79"/>
        <v>66622.5</v>
      </c>
      <c r="K321" s="49"/>
      <c r="L321" s="55">
        <f t="shared" si="70"/>
        <v>1191.2167207120328</v>
      </c>
      <c r="M321" s="55">
        <f t="shared" si="71"/>
        <v>599.53407997659997</v>
      </c>
      <c r="N321" s="55">
        <f t="shared" si="72"/>
        <v>591.68264073543287</v>
      </c>
      <c r="O321" s="55">
        <f t="shared" si="80"/>
        <v>61756.409907269073</v>
      </c>
      <c r="T321" s="54"/>
    </row>
    <row r="322" spans="1:20" s="41" customFormat="1" outlineLevel="1" x14ac:dyDescent="0.25">
      <c r="A322" s="51">
        <v>316</v>
      </c>
      <c r="B322" s="55">
        <f t="shared" si="73"/>
        <v>2577.4847804863975</v>
      </c>
      <c r="C322" s="55">
        <f t="shared" si="74"/>
        <v>956.17726038809076</v>
      </c>
      <c r="D322" s="55">
        <f t="shared" si="75"/>
        <v>1621.3075200983069</v>
      </c>
      <c r="E322" s="55">
        <f t="shared" si="76"/>
        <v>169909.34075394826</v>
      </c>
      <c r="F322" s="44"/>
      <c r="G322" s="55">
        <f t="shared" si="77"/>
        <v>1266.6671072842589</v>
      </c>
      <c r="H322" s="55">
        <f t="shared" si="69"/>
        <v>634.5</v>
      </c>
      <c r="I322" s="55">
        <f t="shared" si="78"/>
        <v>632.16710728425892</v>
      </c>
      <c r="J322" s="55">
        <f t="shared" si="79"/>
        <v>65988</v>
      </c>
      <c r="K322" s="49"/>
      <c r="L322" s="55">
        <f t="shared" si="70"/>
        <v>1191.2167207120328</v>
      </c>
      <c r="M322" s="55">
        <f t="shared" si="71"/>
        <v>605.22293471872365</v>
      </c>
      <c r="N322" s="55">
        <f t="shared" si="72"/>
        <v>585.99378599330919</v>
      </c>
      <c r="O322" s="55">
        <f t="shared" si="80"/>
        <v>61151.186972550349</v>
      </c>
      <c r="T322" s="54"/>
    </row>
    <row r="323" spans="1:20" s="41" customFormat="1" outlineLevel="1" x14ac:dyDescent="0.25">
      <c r="A323" s="51">
        <v>317</v>
      </c>
      <c r="B323" s="55">
        <f t="shared" si="73"/>
        <v>2577.4847804863975</v>
      </c>
      <c r="C323" s="55">
        <f t="shared" si="74"/>
        <v>965.25022842067017</v>
      </c>
      <c r="D323" s="55">
        <f t="shared" si="75"/>
        <v>1612.2345520657275</v>
      </c>
      <c r="E323" s="55">
        <f t="shared" si="76"/>
        <v>168944.0905255276</v>
      </c>
      <c r="F323" s="44"/>
      <c r="G323" s="55">
        <f t="shared" si="77"/>
        <v>1260.646468167266</v>
      </c>
      <c r="H323" s="55">
        <f t="shared" si="69"/>
        <v>634.5</v>
      </c>
      <c r="I323" s="55">
        <f t="shared" si="78"/>
        <v>626.14646816726599</v>
      </c>
      <c r="J323" s="55">
        <f t="shared" si="79"/>
        <v>65353.5</v>
      </c>
      <c r="K323" s="49"/>
      <c r="L323" s="55">
        <f t="shared" si="70"/>
        <v>1191.2167207120328</v>
      </c>
      <c r="M323" s="55">
        <f t="shared" si="71"/>
        <v>610.96576982553029</v>
      </c>
      <c r="N323" s="55">
        <f t="shared" si="72"/>
        <v>580.25095088650255</v>
      </c>
      <c r="O323" s="55">
        <f t="shared" si="80"/>
        <v>60540.221202724817</v>
      </c>
      <c r="T323" s="54"/>
    </row>
    <row r="324" spans="1:20" s="41" customFormat="1" outlineLevel="1" x14ac:dyDescent="0.25">
      <c r="A324" s="51">
        <v>318</v>
      </c>
      <c r="B324" s="55">
        <f t="shared" si="73"/>
        <v>2577.4847804863975</v>
      </c>
      <c r="C324" s="55">
        <f t="shared" si="74"/>
        <v>974.40928796821299</v>
      </c>
      <c r="D324" s="55">
        <f t="shared" si="75"/>
        <v>1603.0754925181848</v>
      </c>
      <c r="E324" s="55">
        <f t="shared" si="76"/>
        <v>167969.68123755939</v>
      </c>
      <c r="F324" s="44"/>
      <c r="G324" s="55">
        <f t="shared" si="77"/>
        <v>1254.6258290502731</v>
      </c>
      <c r="H324" s="55">
        <f t="shared" si="69"/>
        <v>634.5</v>
      </c>
      <c r="I324" s="55">
        <f t="shared" si="78"/>
        <v>620.12582905027307</v>
      </c>
      <c r="J324" s="55">
        <f t="shared" si="79"/>
        <v>64719</v>
      </c>
      <c r="K324" s="49"/>
      <c r="L324" s="55">
        <f t="shared" si="70"/>
        <v>1191.2167207120328</v>
      </c>
      <c r="M324" s="55">
        <f t="shared" si="71"/>
        <v>616.76309750552286</v>
      </c>
      <c r="N324" s="55">
        <f t="shared" si="72"/>
        <v>574.45362320650997</v>
      </c>
      <c r="O324" s="55">
        <f t="shared" si="80"/>
        <v>59923.458105219295</v>
      </c>
      <c r="T324" s="54"/>
    </row>
    <row r="325" spans="1:20" s="41" customFormat="1" outlineLevel="1" x14ac:dyDescent="0.25">
      <c r="A325" s="51">
        <v>319</v>
      </c>
      <c r="B325" s="55">
        <f t="shared" si="73"/>
        <v>2577.4847804863975</v>
      </c>
      <c r="C325" s="55">
        <f t="shared" si="74"/>
        <v>983.65525593527764</v>
      </c>
      <c r="D325" s="55">
        <f t="shared" si="75"/>
        <v>1593.8295245511199</v>
      </c>
      <c r="E325" s="55">
        <f t="shared" si="76"/>
        <v>166986.02598162412</v>
      </c>
      <c r="F325" s="44"/>
      <c r="G325" s="55">
        <f t="shared" si="77"/>
        <v>1248.6051899332801</v>
      </c>
      <c r="H325" s="55">
        <f t="shared" si="69"/>
        <v>634.5</v>
      </c>
      <c r="I325" s="55">
        <f t="shared" si="78"/>
        <v>614.10518993328014</v>
      </c>
      <c r="J325" s="55">
        <f t="shared" si="79"/>
        <v>64084.5</v>
      </c>
      <c r="K325" s="49"/>
      <c r="L325" s="55">
        <f t="shared" si="70"/>
        <v>1191.2167207120328</v>
      </c>
      <c r="M325" s="55">
        <f t="shared" si="71"/>
        <v>622.6154348274448</v>
      </c>
      <c r="N325" s="55">
        <f t="shared" si="72"/>
        <v>568.60128588458804</v>
      </c>
      <c r="O325" s="55">
        <f t="shared" si="80"/>
        <v>59300.842670391852</v>
      </c>
      <c r="T325" s="54"/>
    </row>
    <row r="326" spans="1:20" s="41" customFormat="1" outlineLevel="1" x14ac:dyDescent="0.25">
      <c r="A326" s="51">
        <v>320</v>
      </c>
      <c r="B326" s="55">
        <f t="shared" si="73"/>
        <v>2577.4847804863975</v>
      </c>
      <c r="C326" s="55">
        <f t="shared" si="74"/>
        <v>992.98895697786202</v>
      </c>
      <c r="D326" s="55">
        <f t="shared" si="75"/>
        <v>1584.4958235085358</v>
      </c>
      <c r="E326" s="55">
        <f t="shared" si="76"/>
        <v>165993.03702464624</v>
      </c>
      <c r="F326" s="44"/>
      <c r="G326" s="55">
        <f t="shared" si="77"/>
        <v>1242.5845508162872</v>
      </c>
      <c r="H326" s="55">
        <f t="shared" si="69"/>
        <v>634.5</v>
      </c>
      <c r="I326" s="55">
        <f t="shared" si="78"/>
        <v>608.08455081628722</v>
      </c>
      <c r="J326" s="55">
        <f t="shared" si="79"/>
        <v>63450</v>
      </c>
      <c r="K326" s="49"/>
      <c r="L326" s="55">
        <f t="shared" si="70"/>
        <v>1191.2167207120328</v>
      </c>
      <c r="M326" s="55">
        <f t="shared" si="71"/>
        <v>628.52330376639782</v>
      </c>
      <c r="N326" s="55">
        <f t="shared" si="72"/>
        <v>562.69341694563502</v>
      </c>
      <c r="O326" s="55">
        <f t="shared" si="80"/>
        <v>58672.319366625452</v>
      </c>
      <c r="T326" s="54"/>
    </row>
    <row r="327" spans="1:20" s="41" customFormat="1" outlineLevel="1" x14ac:dyDescent="0.25">
      <c r="A327" s="51">
        <v>321</v>
      </c>
      <c r="B327" s="55">
        <f t="shared" si="73"/>
        <v>2577.4847804863975</v>
      </c>
      <c r="C327" s="55">
        <f t="shared" si="74"/>
        <v>1002.4112235769526</v>
      </c>
      <c r="D327" s="55">
        <f t="shared" si="75"/>
        <v>1575.0735569094452</v>
      </c>
      <c r="E327" s="55">
        <f t="shared" si="76"/>
        <v>164990.62580106928</v>
      </c>
      <c r="F327" s="44"/>
      <c r="G327" s="55">
        <f t="shared" si="77"/>
        <v>1236.5639116992943</v>
      </c>
      <c r="H327" s="55">
        <f t="shared" si="69"/>
        <v>634.5</v>
      </c>
      <c r="I327" s="55">
        <f t="shared" si="78"/>
        <v>602.06391169929429</v>
      </c>
      <c r="J327" s="55">
        <f t="shared" si="79"/>
        <v>62815.5</v>
      </c>
      <c r="K327" s="49"/>
      <c r="L327" s="55">
        <f t="shared" si="70"/>
        <v>1191.2167207120328</v>
      </c>
      <c r="M327" s="55">
        <f t="shared" si="71"/>
        <v>634.48723125039726</v>
      </c>
      <c r="N327" s="55">
        <f t="shared" si="72"/>
        <v>556.72948946163558</v>
      </c>
      <c r="O327" s="55">
        <f t="shared" si="80"/>
        <v>58037.832135375058</v>
      </c>
      <c r="T327" s="54"/>
    </row>
    <row r="328" spans="1:20" s="41" customFormat="1" outlineLevel="1" x14ac:dyDescent="0.25">
      <c r="A328" s="51">
        <v>322</v>
      </c>
      <c r="B328" s="55">
        <f t="shared" si="73"/>
        <v>2577.4847804863975</v>
      </c>
      <c r="C328" s="55">
        <f t="shared" si="74"/>
        <v>1011.9228961127762</v>
      </c>
      <c r="D328" s="55">
        <f t="shared" si="75"/>
        <v>1565.5618843736213</v>
      </c>
      <c r="E328" s="55">
        <f t="shared" si="76"/>
        <v>163978.7029049565</v>
      </c>
      <c r="F328" s="44"/>
      <c r="G328" s="55">
        <f t="shared" si="77"/>
        <v>1230.5432725823011</v>
      </c>
      <c r="H328" s="55">
        <f t="shared" ref="H328:H366" si="81">IF(A328&gt;$C$3,0,+$F$2/$C$3)</f>
        <v>634.5</v>
      </c>
      <c r="I328" s="55">
        <f t="shared" si="78"/>
        <v>596.04327258230126</v>
      </c>
      <c r="J328" s="55">
        <f t="shared" si="79"/>
        <v>62181</v>
      </c>
      <c r="K328" s="49"/>
      <c r="L328" s="55">
        <f t="shared" si="70"/>
        <v>1191.2167207120328</v>
      </c>
      <c r="M328" s="55">
        <f t="shared" si="71"/>
        <v>640.5077492073691</v>
      </c>
      <c r="N328" s="55">
        <f t="shared" si="72"/>
        <v>550.70897150466374</v>
      </c>
      <c r="O328" s="55">
        <f t="shared" si="80"/>
        <v>57397.324386167689</v>
      </c>
      <c r="T328" s="54"/>
    </row>
    <row r="329" spans="1:20" s="41" customFormat="1" outlineLevel="1" x14ac:dyDescent="0.25">
      <c r="A329" s="51">
        <v>323</v>
      </c>
      <c r="B329" s="55">
        <f t="shared" si="73"/>
        <v>2577.4847804863975</v>
      </c>
      <c r="C329" s="55">
        <f t="shared" si="74"/>
        <v>1021.524822939754</v>
      </c>
      <c r="D329" s="55">
        <f t="shared" si="75"/>
        <v>1555.9599575466436</v>
      </c>
      <c r="E329" s="55">
        <f t="shared" si="76"/>
        <v>162957.17808201676</v>
      </c>
      <c r="F329" s="44"/>
      <c r="G329" s="55">
        <f t="shared" si="77"/>
        <v>1224.5226334653084</v>
      </c>
      <c r="H329" s="55">
        <f t="shared" si="81"/>
        <v>634.5</v>
      </c>
      <c r="I329" s="55">
        <f t="shared" si="78"/>
        <v>590.02263346530833</v>
      </c>
      <c r="J329" s="55">
        <f t="shared" si="79"/>
        <v>61546.5</v>
      </c>
      <c r="K329" s="49"/>
      <c r="L329" s="55">
        <f t="shared" ref="L329:L392" si="82">+L328</f>
        <v>1191.2167207120328</v>
      </c>
      <c r="M329" s="55">
        <f t="shared" ref="M329:M366" si="83">+L329-N329</f>
        <v>646.58539461259375</v>
      </c>
      <c r="N329" s="55">
        <f t="shared" ref="N329:N366" si="84">IF(A329&gt;$C$3,0,+O328*($C$2))</f>
        <v>544.63132609943909</v>
      </c>
      <c r="O329" s="55">
        <f t="shared" si="80"/>
        <v>56750.738991555096</v>
      </c>
      <c r="T329" s="54"/>
    </row>
    <row r="330" spans="1:20" s="41" customFormat="1" x14ac:dyDescent="0.25">
      <c r="A330" s="49">
        <v>324</v>
      </c>
      <c r="B330" s="53">
        <f t="shared" si="73"/>
        <v>2577.4847804863975</v>
      </c>
      <c r="C330" s="53">
        <f t="shared" si="74"/>
        <v>1031.2178604621658</v>
      </c>
      <c r="D330" s="53">
        <f t="shared" si="75"/>
        <v>1546.2669200242319</v>
      </c>
      <c r="E330" s="53">
        <f t="shared" si="76"/>
        <v>161925.96022155459</v>
      </c>
      <c r="F330" s="44"/>
      <c r="G330" s="53">
        <f t="shared" si="77"/>
        <v>1218.5019943483153</v>
      </c>
      <c r="H330" s="53">
        <f t="shared" si="81"/>
        <v>634.5</v>
      </c>
      <c r="I330" s="53">
        <f t="shared" si="78"/>
        <v>584.00199434831541</v>
      </c>
      <c r="J330" s="53">
        <f t="shared" si="79"/>
        <v>60912</v>
      </c>
      <c r="K330" s="49"/>
      <c r="L330" s="53">
        <f t="shared" si="82"/>
        <v>1191.2167207120328</v>
      </c>
      <c r="M330" s="53">
        <f t="shared" si="83"/>
        <v>652.72070953659829</v>
      </c>
      <c r="N330" s="53">
        <f t="shared" si="84"/>
        <v>538.49601117543455</v>
      </c>
      <c r="O330" s="53">
        <f t="shared" si="80"/>
        <v>56098.0182820185</v>
      </c>
      <c r="T330" s="54"/>
    </row>
    <row r="331" spans="1:20" s="41" customFormat="1" outlineLevel="1" x14ac:dyDescent="0.25">
      <c r="A331" s="51">
        <v>325</v>
      </c>
      <c r="B331" s="55">
        <f t="shared" si="73"/>
        <v>2577.4847804863975</v>
      </c>
      <c r="C331" s="55">
        <f t="shared" si="74"/>
        <v>1041.002873210535</v>
      </c>
      <c r="D331" s="55">
        <f t="shared" si="75"/>
        <v>1536.4819072758626</v>
      </c>
      <c r="E331" s="55">
        <f t="shared" si="76"/>
        <v>160884.95734834406</v>
      </c>
      <c r="F331" s="44"/>
      <c r="G331" s="55">
        <f t="shared" si="77"/>
        <v>1212.4813552313226</v>
      </c>
      <c r="H331" s="55">
        <f t="shared" si="81"/>
        <v>634.5</v>
      </c>
      <c r="I331" s="55">
        <f t="shared" si="78"/>
        <v>577.98135523132248</v>
      </c>
      <c r="J331" s="55">
        <f t="shared" si="79"/>
        <v>60277.5</v>
      </c>
      <c r="K331" s="49"/>
      <c r="L331" s="55">
        <f>+M331+N331</f>
        <v>1116.6568366228871</v>
      </c>
      <c r="M331" s="55">
        <f>IF(O330&lt;0,0,+O330/($C$3-A330))</f>
        <v>584.35435710435934</v>
      </c>
      <c r="N331" s="55">
        <f t="shared" si="84"/>
        <v>532.30247951852766</v>
      </c>
      <c r="O331" s="55">
        <f t="shared" si="80"/>
        <v>55513.663924914137</v>
      </c>
      <c r="T331" s="54"/>
    </row>
    <row r="332" spans="1:20" s="41" customFormat="1" outlineLevel="1" x14ac:dyDescent="0.25">
      <c r="A332" s="51">
        <v>326</v>
      </c>
      <c r="B332" s="55">
        <f t="shared" si="73"/>
        <v>2577.4847804863975</v>
      </c>
      <c r="C332" s="55">
        <f t="shared" si="74"/>
        <v>1050.8807339187358</v>
      </c>
      <c r="D332" s="55">
        <f t="shared" si="75"/>
        <v>1526.6040465676617</v>
      </c>
      <c r="E332" s="55">
        <f t="shared" si="76"/>
        <v>159834.07661442531</v>
      </c>
      <c r="F332" s="44"/>
      <c r="G332" s="55">
        <f t="shared" si="77"/>
        <v>1206.4607161143294</v>
      </c>
      <c r="H332" s="55">
        <f t="shared" si="81"/>
        <v>634.5</v>
      </c>
      <c r="I332" s="55">
        <f t="shared" si="78"/>
        <v>571.96071611432956</v>
      </c>
      <c r="J332" s="55">
        <f t="shared" si="79"/>
        <v>59643</v>
      </c>
      <c r="K332" s="49"/>
      <c r="L332" s="55">
        <f t="shared" si="82"/>
        <v>1116.6568366228871</v>
      </c>
      <c r="M332" s="55">
        <f t="shared" si="83"/>
        <v>589.89917459934418</v>
      </c>
      <c r="N332" s="55">
        <f t="shared" si="84"/>
        <v>526.75766202354293</v>
      </c>
      <c r="O332" s="55">
        <f t="shared" si="80"/>
        <v>54923.764750314796</v>
      </c>
      <c r="T332" s="54"/>
    </row>
    <row r="333" spans="1:20" s="41" customFormat="1" outlineLevel="1" x14ac:dyDescent="0.25">
      <c r="A333" s="51">
        <v>327</v>
      </c>
      <c r="B333" s="55">
        <f t="shared" si="73"/>
        <v>2577.4847804863975</v>
      </c>
      <c r="C333" s="55">
        <f t="shared" si="74"/>
        <v>1060.8523236018334</v>
      </c>
      <c r="D333" s="55">
        <f t="shared" si="75"/>
        <v>1516.6324568845641</v>
      </c>
      <c r="E333" s="55">
        <f t="shared" si="76"/>
        <v>158773.22429082348</v>
      </c>
      <c r="F333" s="44"/>
      <c r="G333" s="55">
        <f t="shared" si="77"/>
        <v>1200.4400769973367</v>
      </c>
      <c r="H333" s="55">
        <f t="shared" si="81"/>
        <v>634.5</v>
      </c>
      <c r="I333" s="55">
        <f t="shared" si="78"/>
        <v>565.94007699733663</v>
      </c>
      <c r="J333" s="55">
        <f t="shared" si="79"/>
        <v>59008.5</v>
      </c>
      <c r="K333" s="49"/>
      <c r="L333" s="55">
        <f t="shared" si="82"/>
        <v>1116.6568366228871</v>
      </c>
      <c r="M333" s="55">
        <f t="shared" si="83"/>
        <v>595.49660571939876</v>
      </c>
      <c r="N333" s="55">
        <f t="shared" si="84"/>
        <v>521.16023090348835</v>
      </c>
      <c r="O333" s="55">
        <f t="shared" si="80"/>
        <v>54328.2681445954</v>
      </c>
      <c r="T333" s="54"/>
    </row>
    <row r="334" spans="1:20" s="41" customFormat="1" outlineLevel="1" x14ac:dyDescent="0.25">
      <c r="A334" s="51">
        <v>328</v>
      </c>
      <c r="B334" s="55">
        <f t="shared" si="73"/>
        <v>2577.4847804863975</v>
      </c>
      <c r="C334" s="55">
        <f t="shared" si="74"/>
        <v>1070.9185316346625</v>
      </c>
      <c r="D334" s="55">
        <f t="shared" si="75"/>
        <v>1506.5662488517351</v>
      </c>
      <c r="E334" s="55">
        <f t="shared" si="76"/>
        <v>157702.30575918881</v>
      </c>
      <c r="F334" s="44"/>
      <c r="G334" s="55">
        <f t="shared" si="77"/>
        <v>1194.4194378803436</v>
      </c>
      <c r="H334" s="55">
        <f t="shared" si="81"/>
        <v>634.5</v>
      </c>
      <c r="I334" s="55">
        <f t="shared" si="78"/>
        <v>559.91943788034371</v>
      </c>
      <c r="J334" s="55">
        <f t="shared" si="79"/>
        <v>58374</v>
      </c>
      <c r="K334" s="49"/>
      <c r="L334" s="55">
        <f t="shared" si="82"/>
        <v>1116.6568366228871</v>
      </c>
      <c r="M334" s="55">
        <f t="shared" si="83"/>
        <v>601.14714970431714</v>
      </c>
      <c r="N334" s="55">
        <f t="shared" si="84"/>
        <v>515.50968691856997</v>
      </c>
      <c r="O334" s="55">
        <f t="shared" si="80"/>
        <v>53727.120994891084</v>
      </c>
      <c r="T334" s="54"/>
    </row>
    <row r="335" spans="1:20" s="41" customFormat="1" outlineLevel="1" x14ac:dyDescent="0.25">
      <c r="A335" s="51">
        <v>329</v>
      </c>
      <c r="B335" s="55">
        <f t="shared" si="73"/>
        <v>2577.4847804863975</v>
      </c>
      <c r="C335" s="55">
        <f t="shared" si="74"/>
        <v>1081.0802558311514</v>
      </c>
      <c r="D335" s="55">
        <f t="shared" si="75"/>
        <v>1496.404524655246</v>
      </c>
      <c r="E335" s="55">
        <f t="shared" si="76"/>
        <v>156621.22550335765</v>
      </c>
      <c r="F335" s="44"/>
      <c r="G335" s="55">
        <f t="shared" si="77"/>
        <v>1188.3987987633507</v>
      </c>
      <c r="H335" s="55">
        <f t="shared" si="81"/>
        <v>634.5</v>
      </c>
      <c r="I335" s="55">
        <f t="shared" si="78"/>
        <v>553.89879876335067</v>
      </c>
      <c r="J335" s="55">
        <f t="shared" si="79"/>
        <v>57739.5</v>
      </c>
      <c r="K335" s="49"/>
      <c r="L335" s="55">
        <f t="shared" si="82"/>
        <v>1116.6568366228871</v>
      </c>
      <c r="M335" s="55">
        <f t="shared" si="83"/>
        <v>606.85131053107625</v>
      </c>
      <c r="N335" s="55">
        <f t="shared" si="84"/>
        <v>509.80552609181092</v>
      </c>
      <c r="O335" s="55">
        <f t="shared" si="80"/>
        <v>53120.269684360006</v>
      </c>
      <c r="T335" s="54"/>
    </row>
    <row r="336" spans="1:20" s="41" customFormat="1" outlineLevel="1" x14ac:dyDescent="0.25">
      <c r="A336" s="51">
        <v>330</v>
      </c>
      <c r="B336" s="55">
        <f t="shared" si="73"/>
        <v>2577.4847804863975</v>
      </c>
      <c r="C336" s="55">
        <f t="shared" si="74"/>
        <v>1091.3384025243995</v>
      </c>
      <c r="D336" s="55">
        <f t="shared" si="75"/>
        <v>1486.146377961998</v>
      </c>
      <c r="E336" s="55">
        <f t="shared" si="76"/>
        <v>155529.88710083326</v>
      </c>
      <c r="F336" s="44"/>
      <c r="G336" s="55">
        <f t="shared" si="77"/>
        <v>1182.3781596463577</v>
      </c>
      <c r="H336" s="55">
        <f t="shared" si="81"/>
        <v>634.5</v>
      </c>
      <c r="I336" s="55">
        <f t="shared" si="78"/>
        <v>547.87815964635774</v>
      </c>
      <c r="J336" s="55">
        <f t="shared" si="79"/>
        <v>57105</v>
      </c>
      <c r="K336" s="49"/>
      <c r="L336" s="55">
        <f t="shared" si="82"/>
        <v>1116.6568366228871</v>
      </c>
      <c r="M336" s="55">
        <f t="shared" si="83"/>
        <v>612.60959695878591</v>
      </c>
      <c r="N336" s="55">
        <f t="shared" si="84"/>
        <v>504.0472396641012</v>
      </c>
      <c r="O336" s="55">
        <f t="shared" si="80"/>
        <v>52507.660087401222</v>
      </c>
      <c r="T336" s="54"/>
    </row>
    <row r="337" spans="1:20" s="41" customFormat="1" outlineLevel="1" x14ac:dyDescent="0.25">
      <c r="A337" s="51">
        <v>331</v>
      </c>
      <c r="B337" s="55">
        <f t="shared" si="73"/>
        <v>2577.4847804863975</v>
      </c>
      <c r="C337" s="55">
        <f t="shared" si="74"/>
        <v>1101.693886647512</v>
      </c>
      <c r="D337" s="55">
        <f t="shared" si="75"/>
        <v>1475.7908938388855</v>
      </c>
      <c r="E337" s="55">
        <f t="shared" si="76"/>
        <v>154428.19321418574</v>
      </c>
      <c r="F337" s="44"/>
      <c r="G337" s="55">
        <f t="shared" si="77"/>
        <v>1176.3575205293648</v>
      </c>
      <c r="H337" s="55">
        <f t="shared" si="81"/>
        <v>634.5</v>
      </c>
      <c r="I337" s="55">
        <f t="shared" si="78"/>
        <v>541.85752052936482</v>
      </c>
      <c r="J337" s="55">
        <f t="shared" si="79"/>
        <v>56470.5</v>
      </c>
      <c r="K337" s="49"/>
      <c r="L337" s="55">
        <f t="shared" si="82"/>
        <v>1116.6568366228871</v>
      </c>
      <c r="M337" s="55">
        <f t="shared" si="83"/>
        <v>618.42252257406619</v>
      </c>
      <c r="N337" s="55">
        <f t="shared" si="84"/>
        <v>498.23431404882092</v>
      </c>
      <c r="O337" s="55">
        <f t="shared" si="80"/>
        <v>51889.237564827155</v>
      </c>
      <c r="T337" s="54"/>
    </row>
    <row r="338" spans="1:20" s="41" customFormat="1" outlineLevel="1" x14ac:dyDescent="0.25">
      <c r="A338" s="51">
        <v>332</v>
      </c>
      <c r="B338" s="55">
        <f t="shared" si="73"/>
        <v>2577.4847804863975</v>
      </c>
      <c r="C338" s="55">
        <f t="shared" si="74"/>
        <v>1112.1476318152063</v>
      </c>
      <c r="D338" s="55">
        <f t="shared" si="75"/>
        <v>1465.337148671191</v>
      </c>
      <c r="E338" s="55">
        <f t="shared" si="76"/>
        <v>153316.04558237054</v>
      </c>
      <c r="F338" s="44"/>
      <c r="G338" s="55">
        <f t="shared" si="77"/>
        <v>1170.3368814123719</v>
      </c>
      <c r="H338" s="55">
        <f t="shared" si="81"/>
        <v>634.5</v>
      </c>
      <c r="I338" s="55">
        <f t="shared" si="78"/>
        <v>535.83688141237189</v>
      </c>
      <c r="J338" s="55">
        <f t="shared" si="79"/>
        <v>55836</v>
      </c>
      <c r="K338" s="49"/>
      <c r="L338" s="55">
        <f t="shared" si="82"/>
        <v>1116.6568366228871</v>
      </c>
      <c r="M338" s="55">
        <f t="shared" si="83"/>
        <v>624.29060583685396</v>
      </c>
      <c r="N338" s="55">
        <f t="shared" si="84"/>
        <v>492.3662307860331</v>
      </c>
      <c r="O338" s="55">
        <f t="shared" si="80"/>
        <v>51264.946958990302</v>
      </c>
      <c r="T338" s="54"/>
    </row>
    <row r="339" spans="1:20" s="41" customFormat="1" outlineLevel="1" x14ac:dyDescent="0.25">
      <c r="A339" s="51">
        <v>333</v>
      </c>
      <c r="B339" s="55">
        <f t="shared" si="73"/>
        <v>2577.4847804863975</v>
      </c>
      <c r="C339" s="55">
        <f t="shared" si="74"/>
        <v>1122.7005704061878</v>
      </c>
      <c r="D339" s="55">
        <f t="shared" si="75"/>
        <v>1454.7842100802097</v>
      </c>
      <c r="E339" s="55">
        <f t="shared" si="76"/>
        <v>152193.34501196435</v>
      </c>
      <c r="F339" s="44"/>
      <c r="G339" s="55">
        <f t="shared" si="77"/>
        <v>1164.316242295379</v>
      </c>
      <c r="H339" s="55">
        <f t="shared" si="81"/>
        <v>634.5</v>
      </c>
      <c r="I339" s="55">
        <f t="shared" si="78"/>
        <v>529.81624229537897</v>
      </c>
      <c r="J339" s="55">
        <f t="shared" si="79"/>
        <v>55201.5</v>
      </c>
      <c r="K339" s="49"/>
      <c r="L339" s="55">
        <f t="shared" si="82"/>
        <v>1116.6568366228871</v>
      </c>
      <c r="M339" s="55">
        <f t="shared" si="83"/>
        <v>630.21437012664535</v>
      </c>
      <c r="N339" s="55">
        <f t="shared" si="84"/>
        <v>486.44246649624176</v>
      </c>
      <c r="O339" s="55">
        <f t="shared" si="80"/>
        <v>50634.732588863655</v>
      </c>
      <c r="T339" s="54"/>
    </row>
    <row r="340" spans="1:20" s="41" customFormat="1" outlineLevel="1" x14ac:dyDescent="0.25">
      <c r="A340" s="51">
        <v>334</v>
      </c>
      <c r="B340" s="55">
        <f t="shared" si="73"/>
        <v>2577.4847804863975</v>
      </c>
      <c r="C340" s="55">
        <f t="shared" si="74"/>
        <v>1133.3536436463103</v>
      </c>
      <c r="D340" s="55">
        <f t="shared" si="75"/>
        <v>1444.1311368400873</v>
      </c>
      <c r="E340" s="55">
        <f t="shared" si="76"/>
        <v>151059.99136831803</v>
      </c>
      <c r="F340" s="44"/>
      <c r="G340" s="55">
        <f t="shared" si="77"/>
        <v>1158.295603178386</v>
      </c>
      <c r="H340" s="55">
        <f t="shared" si="81"/>
        <v>634.5</v>
      </c>
      <c r="I340" s="55">
        <f t="shared" si="78"/>
        <v>523.79560317838605</v>
      </c>
      <c r="J340" s="55">
        <f t="shared" si="79"/>
        <v>54567</v>
      </c>
      <c r="K340" s="49"/>
      <c r="L340" s="55">
        <f t="shared" si="82"/>
        <v>1116.6568366228871</v>
      </c>
      <c r="M340" s="55">
        <f t="shared" si="83"/>
        <v>636.19434378917572</v>
      </c>
      <c r="N340" s="55">
        <f t="shared" si="84"/>
        <v>480.46249283371134</v>
      </c>
      <c r="O340" s="55">
        <f t="shared" si="80"/>
        <v>49998.53824507448</v>
      </c>
      <c r="T340" s="54"/>
    </row>
    <row r="341" spans="1:20" s="41" customFormat="1" outlineLevel="1" x14ac:dyDescent="0.25">
      <c r="A341" s="51">
        <v>335</v>
      </c>
      <c r="B341" s="55">
        <f t="shared" si="73"/>
        <v>2577.4847804863975</v>
      </c>
      <c r="C341" s="55">
        <f t="shared" si="74"/>
        <v>1144.1078016925253</v>
      </c>
      <c r="D341" s="55">
        <f t="shared" si="75"/>
        <v>1433.376978793872</v>
      </c>
      <c r="E341" s="55">
        <f t="shared" si="76"/>
        <v>149915.8835666255</v>
      </c>
      <c r="F341" s="44"/>
      <c r="G341" s="55">
        <f t="shared" si="77"/>
        <v>1152.2749640613929</v>
      </c>
      <c r="H341" s="55">
        <f t="shared" si="81"/>
        <v>634.5</v>
      </c>
      <c r="I341" s="55">
        <f t="shared" si="78"/>
        <v>517.77496406139301</v>
      </c>
      <c r="J341" s="55">
        <f t="shared" si="79"/>
        <v>53932.5</v>
      </c>
      <c r="K341" s="49"/>
      <c r="L341" s="55">
        <f t="shared" si="82"/>
        <v>1116.6568366228871</v>
      </c>
      <c r="M341" s="55">
        <f t="shared" si="83"/>
        <v>642.23106018354417</v>
      </c>
      <c r="N341" s="55">
        <f t="shared" si="84"/>
        <v>474.42577643934294</v>
      </c>
      <c r="O341" s="55">
        <f t="shared" si="80"/>
        <v>49356.307184890939</v>
      </c>
      <c r="T341" s="54"/>
    </row>
    <row r="342" spans="1:20" s="41" customFormat="1" x14ac:dyDescent="0.25">
      <c r="A342" s="49">
        <v>336</v>
      </c>
      <c r="B342" s="53">
        <f t="shared" si="73"/>
        <v>2577.4847804863975</v>
      </c>
      <c r="C342" s="53">
        <f t="shared" si="74"/>
        <v>1154.9640037176268</v>
      </c>
      <c r="D342" s="53">
        <f t="shared" si="75"/>
        <v>1422.5207767687707</v>
      </c>
      <c r="E342" s="53">
        <f t="shared" si="76"/>
        <v>148760.91956290789</v>
      </c>
      <c r="F342" s="44"/>
      <c r="G342" s="53">
        <f t="shared" si="77"/>
        <v>1146.2543249444002</v>
      </c>
      <c r="H342" s="53">
        <f t="shared" si="81"/>
        <v>634.5</v>
      </c>
      <c r="I342" s="53">
        <f t="shared" si="78"/>
        <v>511.75432494440014</v>
      </c>
      <c r="J342" s="53">
        <f t="shared" si="79"/>
        <v>53298</v>
      </c>
      <c r="K342" s="49"/>
      <c r="L342" s="53">
        <f t="shared" si="82"/>
        <v>1116.6568366228871</v>
      </c>
      <c r="M342" s="53">
        <f t="shared" si="83"/>
        <v>648.32505772978357</v>
      </c>
      <c r="N342" s="53">
        <f t="shared" si="84"/>
        <v>468.33177889310355</v>
      </c>
      <c r="O342" s="53">
        <f t="shared" si="80"/>
        <v>48707.982127161158</v>
      </c>
      <c r="T342" s="54"/>
    </row>
    <row r="343" spans="1:20" s="41" customFormat="1" outlineLevel="1" x14ac:dyDescent="0.25">
      <c r="A343" s="51">
        <v>337</v>
      </c>
      <c r="B343" s="55">
        <f t="shared" si="73"/>
        <v>2577.4847804863975</v>
      </c>
      <c r="C343" s="55">
        <f t="shared" si="74"/>
        <v>1165.9232179958003</v>
      </c>
      <c r="D343" s="55">
        <f t="shared" si="75"/>
        <v>1411.5615624905972</v>
      </c>
      <c r="E343" s="55">
        <f t="shared" si="76"/>
        <v>147594.9963449121</v>
      </c>
      <c r="F343" s="44"/>
      <c r="G343" s="55">
        <f t="shared" si="77"/>
        <v>1140.233685827407</v>
      </c>
      <c r="H343" s="55">
        <f t="shared" si="81"/>
        <v>634.5</v>
      </c>
      <c r="I343" s="55">
        <f t="shared" si="78"/>
        <v>505.73368582740716</v>
      </c>
      <c r="J343" s="55">
        <f t="shared" si="79"/>
        <v>52663.5</v>
      </c>
      <c r="K343" s="49"/>
      <c r="L343" s="55">
        <f>+M343+N343</f>
        <v>1042.0368867512559</v>
      </c>
      <c r="M343" s="55">
        <f>IF(O342&lt;0,0,+O342/($C$3-A342))</f>
        <v>579.85693008525186</v>
      </c>
      <c r="N343" s="55">
        <f t="shared" si="84"/>
        <v>462.17995666600405</v>
      </c>
      <c r="O343" s="55">
        <f t="shared" si="80"/>
        <v>48128.125197075904</v>
      </c>
      <c r="T343" s="54"/>
    </row>
    <row r="344" spans="1:20" s="41" customFormat="1" outlineLevel="1" x14ac:dyDescent="0.25">
      <c r="A344" s="51">
        <v>338</v>
      </c>
      <c r="B344" s="55">
        <f t="shared" si="73"/>
        <v>2577.4847804863975</v>
      </c>
      <c r="C344" s="55">
        <f t="shared" si="74"/>
        <v>1176.9864219889853</v>
      </c>
      <c r="D344" s="55">
        <f t="shared" si="75"/>
        <v>1400.4983584974125</v>
      </c>
      <c r="E344" s="55">
        <f t="shared" si="76"/>
        <v>146418.00992292311</v>
      </c>
      <c r="F344" s="44"/>
      <c r="G344" s="55">
        <f t="shared" si="77"/>
        <v>1134.2130467104143</v>
      </c>
      <c r="H344" s="55">
        <f t="shared" si="81"/>
        <v>634.5</v>
      </c>
      <c r="I344" s="55">
        <f t="shared" si="78"/>
        <v>499.71304671041423</v>
      </c>
      <c r="J344" s="55">
        <f t="shared" si="79"/>
        <v>52029</v>
      </c>
      <c r="K344" s="49"/>
      <c r="L344" s="55">
        <f t="shared" si="82"/>
        <v>1042.0368867512559</v>
      </c>
      <c r="M344" s="55">
        <f t="shared" si="83"/>
        <v>585.35907242651388</v>
      </c>
      <c r="N344" s="55">
        <f t="shared" si="84"/>
        <v>456.67781432474209</v>
      </c>
      <c r="O344" s="55">
        <f t="shared" si="80"/>
        <v>47542.766124649388</v>
      </c>
      <c r="T344" s="54"/>
    </row>
    <row r="345" spans="1:20" s="41" customFormat="1" outlineLevel="1" x14ac:dyDescent="0.25">
      <c r="A345" s="51">
        <v>339</v>
      </c>
      <c r="B345" s="55">
        <f t="shared" si="73"/>
        <v>2577.4847804863975</v>
      </c>
      <c r="C345" s="55">
        <f t="shared" si="74"/>
        <v>1188.1546024340544</v>
      </c>
      <c r="D345" s="55">
        <f t="shared" si="75"/>
        <v>1389.3301780523432</v>
      </c>
      <c r="E345" s="55">
        <f t="shared" si="76"/>
        <v>145229.85532048906</v>
      </c>
      <c r="F345" s="44"/>
      <c r="G345" s="55">
        <f t="shared" si="77"/>
        <v>1128.1924075934212</v>
      </c>
      <c r="H345" s="55">
        <f t="shared" si="81"/>
        <v>634.5</v>
      </c>
      <c r="I345" s="55">
        <f t="shared" si="78"/>
        <v>493.69240759342131</v>
      </c>
      <c r="J345" s="55">
        <f t="shared" si="79"/>
        <v>51394.5</v>
      </c>
      <c r="K345" s="49"/>
      <c r="L345" s="55">
        <f t="shared" si="82"/>
        <v>1042.0368867512559</v>
      </c>
      <c r="M345" s="55">
        <f t="shared" si="83"/>
        <v>590.91342345714861</v>
      </c>
      <c r="N345" s="55">
        <f t="shared" si="84"/>
        <v>451.1234632941073</v>
      </c>
      <c r="O345" s="55">
        <f t="shared" si="80"/>
        <v>46951.852701192242</v>
      </c>
      <c r="T345" s="54"/>
    </row>
    <row r="346" spans="1:20" s="41" customFormat="1" outlineLevel="1" x14ac:dyDescent="0.25">
      <c r="A346" s="51">
        <v>340</v>
      </c>
      <c r="B346" s="55">
        <f t="shared" si="73"/>
        <v>2577.4847804863975</v>
      </c>
      <c r="C346" s="55">
        <f t="shared" si="74"/>
        <v>1199.4287554308232</v>
      </c>
      <c r="D346" s="55">
        <f t="shared" si="75"/>
        <v>1378.0560250555745</v>
      </c>
      <c r="E346" s="55">
        <f t="shared" si="76"/>
        <v>144030.42656505824</v>
      </c>
      <c r="F346" s="44"/>
      <c r="G346" s="55">
        <f t="shared" si="77"/>
        <v>1122.1717684764283</v>
      </c>
      <c r="H346" s="55">
        <f t="shared" si="81"/>
        <v>634.5</v>
      </c>
      <c r="I346" s="55">
        <f t="shared" si="78"/>
        <v>487.67176847642833</v>
      </c>
      <c r="J346" s="55">
        <f t="shared" si="79"/>
        <v>50760</v>
      </c>
      <c r="K346" s="49"/>
      <c r="L346" s="55">
        <f t="shared" si="82"/>
        <v>1042.0368867512559</v>
      </c>
      <c r="M346" s="55">
        <f t="shared" si="83"/>
        <v>596.52047857459911</v>
      </c>
      <c r="N346" s="55">
        <f t="shared" si="84"/>
        <v>445.51640817665685</v>
      </c>
      <c r="O346" s="55">
        <f t="shared" si="80"/>
        <v>46355.332222617639</v>
      </c>
      <c r="T346" s="54"/>
    </row>
    <row r="347" spans="1:20" s="41" customFormat="1" outlineLevel="1" x14ac:dyDescent="0.25">
      <c r="A347" s="51">
        <v>341</v>
      </c>
      <c r="B347" s="55">
        <f t="shared" si="73"/>
        <v>2577.4847804863975</v>
      </c>
      <c r="C347" s="55">
        <f t="shared" si="74"/>
        <v>1210.8098865308907</v>
      </c>
      <c r="D347" s="55">
        <f t="shared" si="75"/>
        <v>1366.6748939555068</v>
      </c>
      <c r="E347" s="55">
        <f t="shared" si="76"/>
        <v>142819.61667852735</v>
      </c>
      <c r="F347" s="44"/>
      <c r="G347" s="55">
        <f t="shared" si="77"/>
        <v>1116.1511293594353</v>
      </c>
      <c r="H347" s="55">
        <f t="shared" si="81"/>
        <v>634.5</v>
      </c>
      <c r="I347" s="55">
        <f t="shared" si="78"/>
        <v>481.6511293594354</v>
      </c>
      <c r="J347" s="55">
        <f t="shared" si="79"/>
        <v>50125.5</v>
      </c>
      <c r="K347" s="49"/>
      <c r="L347" s="55">
        <f t="shared" si="82"/>
        <v>1042.0368867512559</v>
      </c>
      <c r="M347" s="55">
        <f t="shared" si="83"/>
        <v>602.18073787703179</v>
      </c>
      <c r="N347" s="55">
        <f t="shared" si="84"/>
        <v>439.85614887422406</v>
      </c>
      <c r="O347" s="55">
        <f t="shared" si="80"/>
        <v>45753.151484740607</v>
      </c>
      <c r="T347" s="54"/>
    </row>
    <row r="348" spans="1:20" s="41" customFormat="1" outlineLevel="1" x14ac:dyDescent="0.25">
      <c r="A348" s="51">
        <v>342</v>
      </c>
      <c r="B348" s="55">
        <f t="shared" si="73"/>
        <v>2577.4847804863975</v>
      </c>
      <c r="C348" s="55">
        <f t="shared" si="74"/>
        <v>1222.2990108273284</v>
      </c>
      <c r="D348" s="55">
        <f t="shared" si="75"/>
        <v>1355.1857696590694</v>
      </c>
      <c r="E348" s="55">
        <f t="shared" si="76"/>
        <v>141597.31766770003</v>
      </c>
      <c r="F348" s="44"/>
      <c r="G348" s="55">
        <f t="shared" si="77"/>
        <v>1110.1304902424424</v>
      </c>
      <c r="H348" s="55">
        <f t="shared" si="81"/>
        <v>634.5</v>
      </c>
      <c r="I348" s="55">
        <f t="shared" si="78"/>
        <v>475.63049024244248</v>
      </c>
      <c r="J348" s="55">
        <f t="shared" si="79"/>
        <v>49491</v>
      </c>
      <c r="K348" s="49"/>
      <c r="L348" s="55">
        <f t="shared" si="82"/>
        <v>1042.0368867512559</v>
      </c>
      <c r="M348" s="55">
        <f t="shared" si="83"/>
        <v>607.89470620794145</v>
      </c>
      <c r="N348" s="55">
        <f t="shared" si="84"/>
        <v>434.14218054331445</v>
      </c>
      <c r="O348" s="55">
        <f t="shared" si="80"/>
        <v>45145.256778532668</v>
      </c>
      <c r="T348" s="54"/>
    </row>
    <row r="349" spans="1:20" s="41" customFormat="1" outlineLevel="1" x14ac:dyDescent="0.25">
      <c r="A349" s="51">
        <v>343</v>
      </c>
      <c r="B349" s="55">
        <f t="shared" si="73"/>
        <v>2577.4847804863975</v>
      </c>
      <c r="C349" s="55">
        <f t="shared" si="74"/>
        <v>1233.8971530452147</v>
      </c>
      <c r="D349" s="55">
        <f t="shared" si="75"/>
        <v>1343.587627441183</v>
      </c>
      <c r="E349" s="55">
        <f t="shared" si="76"/>
        <v>140363.4205146548</v>
      </c>
      <c r="F349" s="44"/>
      <c r="G349" s="55">
        <f t="shared" si="77"/>
        <v>1104.1098511254495</v>
      </c>
      <c r="H349" s="55">
        <f t="shared" si="81"/>
        <v>634.5</v>
      </c>
      <c r="I349" s="55">
        <f t="shared" si="78"/>
        <v>469.6098511254495</v>
      </c>
      <c r="J349" s="55">
        <f t="shared" si="79"/>
        <v>48856.5</v>
      </c>
      <c r="K349" s="49"/>
      <c r="L349" s="55">
        <f t="shared" si="82"/>
        <v>1042.0368867512559</v>
      </c>
      <c r="M349" s="55">
        <f t="shared" si="83"/>
        <v>613.66289320117778</v>
      </c>
      <c r="N349" s="55">
        <f t="shared" si="84"/>
        <v>428.37399355007813</v>
      </c>
      <c r="O349" s="55">
        <f t="shared" si="80"/>
        <v>44531.593885331487</v>
      </c>
      <c r="T349" s="54"/>
    </row>
    <row r="350" spans="1:20" s="41" customFormat="1" outlineLevel="1" x14ac:dyDescent="0.25">
      <c r="A350" s="51">
        <v>344</v>
      </c>
      <c r="B350" s="55">
        <f t="shared" si="73"/>
        <v>2577.4847804863975</v>
      </c>
      <c r="C350" s="55">
        <f t="shared" si="74"/>
        <v>1245.6053476330319</v>
      </c>
      <c r="D350" s="55">
        <f t="shared" si="75"/>
        <v>1331.8794328533654</v>
      </c>
      <c r="E350" s="55">
        <f t="shared" si="76"/>
        <v>139117.81516702176</v>
      </c>
      <c r="F350" s="44"/>
      <c r="G350" s="55">
        <f t="shared" si="77"/>
        <v>1098.0892120084566</v>
      </c>
      <c r="H350" s="55">
        <f t="shared" si="81"/>
        <v>634.5</v>
      </c>
      <c r="I350" s="55">
        <f t="shared" si="78"/>
        <v>463.58921200845657</v>
      </c>
      <c r="J350" s="55">
        <f t="shared" si="79"/>
        <v>48222</v>
      </c>
      <c r="K350" s="49"/>
      <c r="L350" s="55">
        <f t="shared" si="82"/>
        <v>1042.0368867512559</v>
      </c>
      <c r="M350" s="55">
        <f t="shared" si="83"/>
        <v>619.48581332640094</v>
      </c>
      <c r="N350" s="55">
        <f t="shared" si="84"/>
        <v>422.55107342485496</v>
      </c>
      <c r="O350" s="55">
        <f t="shared" si="80"/>
        <v>43912.108072005089</v>
      </c>
      <c r="T350" s="54"/>
    </row>
    <row r="351" spans="1:20" s="41" customFormat="1" outlineLevel="1" x14ac:dyDescent="0.25">
      <c r="A351" s="51">
        <v>345</v>
      </c>
      <c r="B351" s="55">
        <f t="shared" si="73"/>
        <v>2577.4847804863975</v>
      </c>
      <c r="C351" s="55">
        <f t="shared" si="74"/>
        <v>1257.4246388549316</v>
      </c>
      <c r="D351" s="55">
        <f t="shared" si="75"/>
        <v>1320.0601416314662</v>
      </c>
      <c r="E351" s="55">
        <f t="shared" si="76"/>
        <v>137860.39052816684</v>
      </c>
      <c r="F351" s="44"/>
      <c r="G351" s="55">
        <f t="shared" si="77"/>
        <v>1092.0685728914636</v>
      </c>
      <c r="H351" s="55">
        <f t="shared" si="81"/>
        <v>634.5</v>
      </c>
      <c r="I351" s="55">
        <f t="shared" si="78"/>
        <v>457.56857289146365</v>
      </c>
      <c r="J351" s="55">
        <f t="shared" si="79"/>
        <v>47587.5</v>
      </c>
      <c r="K351" s="49"/>
      <c r="L351" s="55">
        <f t="shared" si="82"/>
        <v>1042.0368867512559</v>
      </c>
      <c r="M351" s="55">
        <f t="shared" si="83"/>
        <v>625.36398593496688</v>
      </c>
      <c r="N351" s="55">
        <f t="shared" si="84"/>
        <v>416.67290081628903</v>
      </c>
      <c r="O351" s="55">
        <f t="shared" si="80"/>
        <v>43286.744086070124</v>
      </c>
      <c r="T351" s="54"/>
    </row>
    <row r="352" spans="1:20" s="41" customFormat="1" outlineLevel="1" x14ac:dyDescent="0.25">
      <c r="A352" s="51">
        <v>346</v>
      </c>
      <c r="B352" s="55">
        <f t="shared" si="73"/>
        <v>2577.4847804863975</v>
      </c>
      <c r="C352" s="55">
        <f t="shared" si="74"/>
        <v>1269.3560808838686</v>
      </c>
      <c r="D352" s="55">
        <f t="shared" si="75"/>
        <v>1308.128699602529</v>
      </c>
      <c r="E352" s="55">
        <f t="shared" si="76"/>
        <v>136591.03444728296</v>
      </c>
      <c r="F352" s="44"/>
      <c r="G352" s="55">
        <f t="shared" si="77"/>
        <v>1086.0479337744707</v>
      </c>
      <c r="H352" s="55">
        <f t="shared" si="81"/>
        <v>634.5</v>
      </c>
      <c r="I352" s="55">
        <f t="shared" si="78"/>
        <v>451.54793377447066</v>
      </c>
      <c r="J352" s="55">
        <f t="shared" si="79"/>
        <v>46953</v>
      </c>
      <c r="K352" s="49"/>
      <c r="L352" s="55">
        <f t="shared" si="82"/>
        <v>1042.0368867512559</v>
      </c>
      <c r="M352" s="55">
        <f t="shared" si="83"/>
        <v>631.2979353062492</v>
      </c>
      <c r="N352" s="55">
        <f t="shared" si="84"/>
        <v>410.73895144500665</v>
      </c>
      <c r="O352" s="55">
        <f t="shared" si="80"/>
        <v>42655.446150763877</v>
      </c>
      <c r="T352" s="54"/>
    </row>
    <row r="353" spans="1:20" s="41" customFormat="1" outlineLevel="1" x14ac:dyDescent="0.25">
      <c r="A353" s="51">
        <v>347</v>
      </c>
      <c r="B353" s="55">
        <f t="shared" si="73"/>
        <v>2577.4847804863975</v>
      </c>
      <c r="C353" s="55">
        <f t="shared" si="74"/>
        <v>1281.4007378956294</v>
      </c>
      <c r="D353" s="55">
        <f t="shared" si="75"/>
        <v>1296.0840425907679</v>
      </c>
      <c r="E353" s="55">
        <f t="shared" si="76"/>
        <v>135309.63370938733</v>
      </c>
      <c r="F353" s="44"/>
      <c r="G353" s="55">
        <f t="shared" si="77"/>
        <v>1080.0272946574778</v>
      </c>
      <c r="H353" s="55">
        <f t="shared" si="81"/>
        <v>634.5</v>
      </c>
      <c r="I353" s="55">
        <f t="shared" si="78"/>
        <v>445.52729465747774</v>
      </c>
      <c r="J353" s="55">
        <f t="shared" si="79"/>
        <v>46318.5</v>
      </c>
      <c r="K353" s="49"/>
      <c r="L353" s="55">
        <f t="shared" si="82"/>
        <v>1042.0368867512559</v>
      </c>
      <c r="M353" s="55">
        <f t="shared" si="83"/>
        <v>637.2881906944001</v>
      </c>
      <c r="N353" s="55">
        <f t="shared" si="84"/>
        <v>404.74869605685586</v>
      </c>
      <c r="O353" s="55">
        <f t="shared" si="80"/>
        <v>42018.157960069475</v>
      </c>
      <c r="T353" s="54"/>
    </row>
    <row r="354" spans="1:20" s="41" customFormat="1" x14ac:dyDescent="0.25">
      <c r="A354" s="49">
        <v>348</v>
      </c>
      <c r="B354" s="53">
        <f t="shared" si="73"/>
        <v>2577.4847804863975</v>
      </c>
      <c r="C354" s="53">
        <f t="shared" si="74"/>
        <v>1293.5596841637432</v>
      </c>
      <c r="D354" s="53">
        <f t="shared" si="75"/>
        <v>1283.9250963226543</v>
      </c>
      <c r="E354" s="53">
        <f t="shared" si="76"/>
        <v>134016.07402522358</v>
      </c>
      <c r="F354" s="44"/>
      <c r="G354" s="53">
        <f t="shared" si="77"/>
        <v>1074.0066555404849</v>
      </c>
      <c r="H354" s="53">
        <f t="shared" si="81"/>
        <v>634.5</v>
      </c>
      <c r="I354" s="53">
        <f t="shared" si="78"/>
        <v>439.50665554048481</v>
      </c>
      <c r="J354" s="53">
        <f t="shared" si="79"/>
        <v>45684</v>
      </c>
      <c r="K354" s="49"/>
      <c r="L354" s="53">
        <f t="shared" si="82"/>
        <v>1042.0368867512559</v>
      </c>
      <c r="M354" s="53">
        <f t="shared" si="83"/>
        <v>643.33528637555423</v>
      </c>
      <c r="N354" s="53">
        <f t="shared" si="84"/>
        <v>398.70160037570162</v>
      </c>
      <c r="O354" s="53">
        <f t="shared" si="80"/>
        <v>41374.822673693918</v>
      </c>
      <c r="T354" s="54"/>
    </row>
    <row r="355" spans="1:20" s="41" customFormat="1" outlineLevel="1" x14ac:dyDescent="0.25">
      <c r="A355" s="51">
        <v>349</v>
      </c>
      <c r="B355" s="55">
        <f t="shared" si="73"/>
        <v>2577.4847804863975</v>
      </c>
      <c r="C355" s="55">
        <f t="shared" si="74"/>
        <v>1305.8340041552974</v>
      </c>
      <c r="D355" s="55">
        <f t="shared" si="75"/>
        <v>1271.6507763310999</v>
      </c>
      <c r="E355" s="55">
        <f t="shared" si="76"/>
        <v>132710.24002106828</v>
      </c>
      <c r="F355" s="44"/>
      <c r="G355" s="55">
        <f t="shared" si="77"/>
        <v>1067.9860164234919</v>
      </c>
      <c r="H355" s="55">
        <f t="shared" si="81"/>
        <v>634.5</v>
      </c>
      <c r="I355" s="55">
        <f t="shared" si="78"/>
        <v>433.48601642349183</v>
      </c>
      <c r="J355" s="55">
        <f t="shared" si="79"/>
        <v>45049.5</v>
      </c>
      <c r="K355" s="49"/>
      <c r="L355" s="55">
        <f>+M355+N355</f>
        <v>967.2474399681887</v>
      </c>
      <c r="M355" s="55">
        <f>IF(O354&lt;0,0,+O354/($C$3-A354))</f>
        <v>574.65031491241552</v>
      </c>
      <c r="N355" s="55">
        <f t="shared" si="84"/>
        <v>392.59712505577323</v>
      </c>
      <c r="O355" s="55">
        <f t="shared" si="80"/>
        <v>40800.172358781499</v>
      </c>
      <c r="T355" s="54"/>
    </row>
    <row r="356" spans="1:20" s="41" customFormat="1" outlineLevel="1" x14ac:dyDescent="0.25">
      <c r="A356" s="51">
        <v>350</v>
      </c>
      <c r="B356" s="55">
        <f t="shared" si="73"/>
        <v>2577.4847804863975</v>
      </c>
      <c r="C356" s="55">
        <f t="shared" si="74"/>
        <v>1318.2247926276646</v>
      </c>
      <c r="D356" s="55">
        <f t="shared" si="75"/>
        <v>1259.259987858733</v>
      </c>
      <c r="E356" s="55">
        <f t="shared" si="76"/>
        <v>131392.01522844061</v>
      </c>
      <c r="F356" s="44"/>
      <c r="G356" s="55">
        <f t="shared" si="77"/>
        <v>1061.9653773064988</v>
      </c>
      <c r="H356" s="55">
        <f t="shared" si="81"/>
        <v>634.5</v>
      </c>
      <c r="I356" s="55">
        <f t="shared" si="78"/>
        <v>427.46537730649891</v>
      </c>
      <c r="J356" s="55">
        <f t="shared" si="79"/>
        <v>44415</v>
      </c>
      <c r="K356" s="49"/>
      <c r="L356" s="55">
        <f t="shared" si="82"/>
        <v>967.2474399681887</v>
      </c>
      <c r="M356" s="55">
        <f t="shared" si="83"/>
        <v>580.10305276041231</v>
      </c>
      <c r="N356" s="55">
        <f t="shared" si="84"/>
        <v>387.14438720777639</v>
      </c>
      <c r="O356" s="55">
        <f t="shared" si="80"/>
        <v>40220.069306021091</v>
      </c>
      <c r="T356" s="54"/>
    </row>
    <row r="357" spans="1:20" s="41" customFormat="1" outlineLevel="1" x14ac:dyDescent="0.25">
      <c r="A357" s="51">
        <v>351</v>
      </c>
      <c r="B357" s="55">
        <f t="shared" si="73"/>
        <v>2577.4847804863975</v>
      </c>
      <c r="C357" s="55">
        <f t="shared" si="74"/>
        <v>1330.7331547261422</v>
      </c>
      <c r="D357" s="55">
        <f t="shared" si="75"/>
        <v>1246.7516257602551</v>
      </c>
      <c r="E357" s="55">
        <f t="shared" si="76"/>
        <v>130061.28207371446</v>
      </c>
      <c r="F357" s="44"/>
      <c r="G357" s="55">
        <f t="shared" si="77"/>
        <v>1055.9447381895061</v>
      </c>
      <c r="H357" s="55">
        <f t="shared" si="81"/>
        <v>634.5</v>
      </c>
      <c r="I357" s="55">
        <f t="shared" si="78"/>
        <v>421.44473818950598</v>
      </c>
      <c r="J357" s="55">
        <f t="shared" si="79"/>
        <v>43780.5</v>
      </c>
      <c r="K357" s="49"/>
      <c r="L357" s="55">
        <f t="shared" si="82"/>
        <v>967.2474399681887</v>
      </c>
      <c r="M357" s="55">
        <f t="shared" si="83"/>
        <v>585.60753050877543</v>
      </c>
      <c r="N357" s="55">
        <f t="shared" si="84"/>
        <v>381.63990945941333</v>
      </c>
      <c r="O357" s="55">
        <f t="shared" si="80"/>
        <v>39634.461775512318</v>
      </c>
      <c r="T357" s="54"/>
    </row>
    <row r="358" spans="1:20" s="41" customFormat="1" outlineLevel="1" x14ac:dyDescent="0.25">
      <c r="A358" s="51">
        <v>352</v>
      </c>
      <c r="B358" s="55">
        <f t="shared" si="73"/>
        <v>2577.4847804863975</v>
      </c>
      <c r="C358" s="55">
        <f t="shared" si="74"/>
        <v>1343.3602060825231</v>
      </c>
      <c r="D358" s="55">
        <f t="shared" si="75"/>
        <v>1234.1245744038742</v>
      </c>
      <c r="E358" s="55">
        <f t="shared" si="76"/>
        <v>128717.92186763194</v>
      </c>
      <c r="F358" s="44"/>
      <c r="G358" s="55">
        <f t="shared" si="77"/>
        <v>1049.9240990725129</v>
      </c>
      <c r="H358" s="55">
        <f t="shared" si="81"/>
        <v>634.5</v>
      </c>
      <c r="I358" s="55">
        <f t="shared" si="78"/>
        <v>415.42409907251306</v>
      </c>
      <c r="J358" s="55">
        <f t="shared" si="79"/>
        <v>43146</v>
      </c>
      <c r="K358" s="49"/>
      <c r="L358" s="55">
        <f t="shared" si="82"/>
        <v>967.2474399681887</v>
      </c>
      <c r="M358" s="55">
        <f t="shared" si="83"/>
        <v>591.16423910670562</v>
      </c>
      <c r="N358" s="55">
        <f t="shared" si="84"/>
        <v>376.08320086148308</v>
      </c>
      <c r="O358" s="55">
        <f t="shared" si="80"/>
        <v>39043.297536405611</v>
      </c>
      <c r="T358" s="54"/>
    </row>
    <row r="359" spans="1:20" s="41" customFormat="1" outlineLevel="1" x14ac:dyDescent="0.25">
      <c r="A359" s="51">
        <v>353</v>
      </c>
      <c r="B359" s="55">
        <f t="shared" si="73"/>
        <v>2577.4847804863975</v>
      </c>
      <c r="C359" s="55">
        <f t="shared" si="74"/>
        <v>1356.1070729145988</v>
      </c>
      <c r="D359" s="55">
        <f t="shared" si="75"/>
        <v>1221.3777075717985</v>
      </c>
      <c r="E359" s="55">
        <f t="shared" si="76"/>
        <v>127361.81479471734</v>
      </c>
      <c r="F359" s="44"/>
      <c r="G359" s="55">
        <f t="shared" si="77"/>
        <v>1043.90345995552</v>
      </c>
      <c r="H359" s="55">
        <f t="shared" si="81"/>
        <v>634.5</v>
      </c>
      <c r="I359" s="55">
        <f t="shared" si="78"/>
        <v>409.40345995552008</v>
      </c>
      <c r="J359" s="55">
        <f t="shared" si="79"/>
        <v>42511.5</v>
      </c>
      <c r="K359" s="49"/>
      <c r="L359" s="55">
        <f t="shared" si="82"/>
        <v>967.2474399681887</v>
      </c>
      <c r="M359" s="55">
        <f t="shared" si="83"/>
        <v>596.77367416191953</v>
      </c>
      <c r="N359" s="55">
        <f t="shared" si="84"/>
        <v>370.47376580626917</v>
      </c>
      <c r="O359" s="55">
        <f t="shared" si="80"/>
        <v>38446.523862243688</v>
      </c>
      <c r="T359" s="54"/>
    </row>
    <row r="360" spans="1:20" s="41" customFormat="1" outlineLevel="1" x14ac:dyDescent="0.25">
      <c r="A360" s="51">
        <v>354</v>
      </c>
      <c r="B360" s="55">
        <f t="shared" si="73"/>
        <v>2577.4847804863975</v>
      </c>
      <c r="C360" s="55">
        <f t="shared" si="74"/>
        <v>1368.9748921266089</v>
      </c>
      <c r="D360" s="55">
        <f t="shared" si="75"/>
        <v>1208.5098883597884</v>
      </c>
      <c r="E360" s="55">
        <f t="shared" si="76"/>
        <v>125992.83990259073</v>
      </c>
      <c r="F360" s="44"/>
      <c r="G360" s="55">
        <f t="shared" si="77"/>
        <v>1037.8828208385271</v>
      </c>
      <c r="H360" s="55">
        <f t="shared" si="81"/>
        <v>634.5</v>
      </c>
      <c r="I360" s="55">
        <f t="shared" si="78"/>
        <v>403.38282083852715</v>
      </c>
      <c r="J360" s="55">
        <f t="shared" si="79"/>
        <v>41877</v>
      </c>
      <c r="K360" s="49"/>
      <c r="L360" s="55">
        <f t="shared" si="82"/>
        <v>967.2474399681887</v>
      </c>
      <c r="M360" s="55">
        <f t="shared" si="83"/>
        <v>602.43633598485235</v>
      </c>
      <c r="N360" s="55">
        <f t="shared" si="84"/>
        <v>364.81110398333635</v>
      </c>
      <c r="O360" s="55">
        <f t="shared" si="80"/>
        <v>37844.087526258838</v>
      </c>
      <c r="T360" s="54"/>
    </row>
    <row r="361" spans="1:20" s="41" customFormat="1" outlineLevel="1" x14ac:dyDescent="0.25">
      <c r="A361" s="51">
        <v>355</v>
      </c>
      <c r="B361" s="55">
        <f t="shared" si="73"/>
        <v>2577.4847804863975</v>
      </c>
      <c r="C361" s="55">
        <f t="shared" si="74"/>
        <v>1381.9648114106417</v>
      </c>
      <c r="D361" s="55">
        <f t="shared" si="75"/>
        <v>1195.5199690757556</v>
      </c>
      <c r="E361" s="55">
        <f t="shared" si="76"/>
        <v>124610.87509118009</v>
      </c>
      <c r="F361" s="44"/>
      <c r="G361" s="55">
        <f t="shared" si="77"/>
        <v>1031.8621817215342</v>
      </c>
      <c r="H361" s="55">
        <f t="shared" si="81"/>
        <v>634.5</v>
      </c>
      <c r="I361" s="55">
        <f t="shared" si="78"/>
        <v>397.36218172153423</v>
      </c>
      <c r="J361" s="55">
        <f t="shared" si="79"/>
        <v>41242.5</v>
      </c>
      <c r="K361" s="49"/>
      <c r="L361" s="55">
        <f t="shared" si="82"/>
        <v>967.2474399681887</v>
      </c>
      <c r="M361" s="55">
        <f t="shared" si="83"/>
        <v>608.15272963328152</v>
      </c>
      <c r="N361" s="55">
        <f t="shared" si="84"/>
        <v>359.09471033490723</v>
      </c>
      <c r="O361" s="55">
        <f t="shared" si="80"/>
        <v>37235.934796625559</v>
      </c>
      <c r="T361" s="54"/>
    </row>
    <row r="362" spans="1:20" s="41" customFormat="1" outlineLevel="1" x14ac:dyDescent="0.25">
      <c r="A362" s="51">
        <v>356</v>
      </c>
      <c r="B362" s="55">
        <f t="shared" si="73"/>
        <v>2577.4847804863971</v>
      </c>
      <c r="C362" s="55">
        <f t="shared" si="74"/>
        <v>1395.0779893489971</v>
      </c>
      <c r="D362" s="55">
        <f t="shared" si="75"/>
        <v>1182.4067911374</v>
      </c>
      <c r="E362" s="55">
        <f t="shared" si="76"/>
        <v>123215.79710183109</v>
      </c>
      <c r="F362" s="44"/>
      <c r="G362" s="55">
        <f t="shared" si="77"/>
        <v>1025.8415426045412</v>
      </c>
      <c r="H362" s="55">
        <f t="shared" si="81"/>
        <v>634.5</v>
      </c>
      <c r="I362" s="55">
        <f t="shared" si="78"/>
        <v>391.34154260454125</v>
      </c>
      <c r="J362" s="55">
        <f t="shared" si="79"/>
        <v>40608</v>
      </c>
      <c r="K362" s="49"/>
      <c r="L362" s="55">
        <f t="shared" si="82"/>
        <v>967.2474399681887</v>
      </c>
      <c r="M362" s="55">
        <f t="shared" si="83"/>
        <v>613.92336495737311</v>
      </c>
      <c r="N362" s="55">
        <f t="shared" si="84"/>
        <v>353.32407501081559</v>
      </c>
      <c r="O362" s="55">
        <f t="shared" si="80"/>
        <v>36622.011431668187</v>
      </c>
      <c r="T362" s="54"/>
    </row>
    <row r="363" spans="1:20" s="41" customFormat="1" outlineLevel="1" x14ac:dyDescent="0.25">
      <c r="A363" s="51">
        <v>357</v>
      </c>
      <c r="B363" s="55">
        <f t="shared" si="73"/>
        <v>2577.4847804863975</v>
      </c>
      <c r="C363" s="55">
        <f t="shared" si="74"/>
        <v>1408.3155955175243</v>
      </c>
      <c r="D363" s="55">
        <f t="shared" si="75"/>
        <v>1169.169184968873</v>
      </c>
      <c r="E363" s="55">
        <f t="shared" si="76"/>
        <v>121807.48150631358</v>
      </c>
      <c r="F363" s="44"/>
      <c r="G363" s="55">
        <f t="shared" si="77"/>
        <v>1019.8209034875483</v>
      </c>
      <c r="H363" s="55">
        <f t="shared" si="81"/>
        <v>634.5</v>
      </c>
      <c r="I363" s="55">
        <f t="shared" si="78"/>
        <v>385.32090348754832</v>
      </c>
      <c r="J363" s="55">
        <f t="shared" si="79"/>
        <v>39973.5</v>
      </c>
      <c r="K363" s="49"/>
      <c r="L363" s="55">
        <f t="shared" si="82"/>
        <v>967.2474399681887</v>
      </c>
      <c r="M363" s="55">
        <f t="shared" si="83"/>
        <v>619.74875664515616</v>
      </c>
      <c r="N363" s="55">
        <f t="shared" si="84"/>
        <v>347.49868332303259</v>
      </c>
      <c r="O363" s="55">
        <f t="shared" si="80"/>
        <v>36002.262675023034</v>
      </c>
      <c r="T363" s="54"/>
    </row>
    <row r="364" spans="1:20" s="41" customFormat="1" outlineLevel="1" x14ac:dyDescent="0.25">
      <c r="A364" s="51">
        <v>358</v>
      </c>
      <c r="B364" s="55">
        <f t="shared" si="73"/>
        <v>2577.4847804863975</v>
      </c>
      <c r="C364" s="55">
        <f t="shared" si="74"/>
        <v>1421.6788105899341</v>
      </c>
      <c r="D364" s="55">
        <f t="shared" si="75"/>
        <v>1155.8059698964632</v>
      </c>
      <c r="E364" s="55">
        <f t="shared" si="76"/>
        <v>120385.80269572364</v>
      </c>
      <c r="F364" s="44"/>
      <c r="G364" s="55">
        <f t="shared" si="77"/>
        <v>1013.8002643705554</v>
      </c>
      <c r="H364" s="55">
        <f t="shared" si="81"/>
        <v>634.5</v>
      </c>
      <c r="I364" s="55">
        <f t="shared" si="78"/>
        <v>379.3002643705554</v>
      </c>
      <c r="J364" s="55">
        <f t="shared" si="79"/>
        <v>39339</v>
      </c>
      <c r="K364" s="49"/>
      <c r="L364" s="55">
        <f t="shared" si="82"/>
        <v>967.2474399681887</v>
      </c>
      <c r="M364" s="55">
        <f t="shared" si="83"/>
        <v>625.62942426842721</v>
      </c>
      <c r="N364" s="55">
        <f t="shared" si="84"/>
        <v>341.61801569976149</v>
      </c>
      <c r="O364" s="55">
        <f t="shared" si="80"/>
        <v>35376.633250754603</v>
      </c>
      <c r="T364" s="54"/>
    </row>
    <row r="365" spans="1:20" s="41" customFormat="1" outlineLevel="1" x14ac:dyDescent="0.25">
      <c r="A365" s="51">
        <v>359</v>
      </c>
      <c r="B365" s="55">
        <f t="shared" si="73"/>
        <v>2577.4847804863975</v>
      </c>
      <c r="C365" s="55">
        <f t="shared" si="74"/>
        <v>1435.1688264431061</v>
      </c>
      <c r="D365" s="55">
        <f t="shared" si="75"/>
        <v>1142.3159540432912</v>
      </c>
      <c r="E365" s="55">
        <f t="shared" si="76"/>
        <v>118950.63386928054</v>
      </c>
      <c r="F365" s="44"/>
      <c r="G365" s="55">
        <f t="shared" si="77"/>
        <v>1007.7796252535625</v>
      </c>
      <c r="H365" s="55">
        <f t="shared" si="81"/>
        <v>634.5</v>
      </c>
      <c r="I365" s="55">
        <f t="shared" si="78"/>
        <v>373.27962525356241</v>
      </c>
      <c r="J365" s="55">
        <f t="shared" si="79"/>
        <v>38704.5</v>
      </c>
      <c r="K365" s="49"/>
      <c r="L365" s="55">
        <f t="shared" si="82"/>
        <v>967.2474399681887</v>
      </c>
      <c r="M365" s="55">
        <f t="shared" si="83"/>
        <v>631.56589232909278</v>
      </c>
      <c r="N365" s="55">
        <f t="shared" si="84"/>
        <v>335.68154763909592</v>
      </c>
      <c r="O365" s="55">
        <f t="shared" si="80"/>
        <v>34745.067358425513</v>
      </c>
      <c r="T365" s="54"/>
    </row>
    <row r="366" spans="1:20" s="41" customFormat="1" x14ac:dyDescent="0.25">
      <c r="A366" s="49">
        <v>360</v>
      </c>
      <c r="B366" s="53">
        <f t="shared" si="73"/>
        <v>2577.4847804863975</v>
      </c>
      <c r="C366" s="53">
        <f t="shared" si="74"/>
        <v>1448.7868462633937</v>
      </c>
      <c r="D366" s="53">
        <f t="shared" si="75"/>
        <v>1128.697934223004</v>
      </c>
      <c r="E366" s="53">
        <f t="shared" si="76"/>
        <v>117501.84702301715</v>
      </c>
      <c r="F366" s="44"/>
      <c r="G366" s="53">
        <f t="shared" si="77"/>
        <v>1001.7589861365695</v>
      </c>
      <c r="H366" s="53">
        <f t="shared" si="81"/>
        <v>634.5</v>
      </c>
      <c r="I366" s="53">
        <f t="shared" si="78"/>
        <v>367.25898613656949</v>
      </c>
      <c r="J366" s="53">
        <f t="shared" si="79"/>
        <v>38070</v>
      </c>
      <c r="K366" s="49"/>
      <c r="L366" s="53">
        <f t="shared" si="82"/>
        <v>967.2474399681887</v>
      </c>
      <c r="M366" s="53">
        <f t="shared" si="83"/>
        <v>637.55869030594863</v>
      </c>
      <c r="N366" s="53">
        <f t="shared" si="84"/>
        <v>329.68874966224001</v>
      </c>
      <c r="O366" s="53">
        <f t="shared" si="80"/>
        <v>34107.508668119561</v>
      </c>
      <c r="T366" s="54"/>
    </row>
    <row r="367" spans="1:20" s="41" customFormat="1" outlineLevel="1" x14ac:dyDescent="0.25">
      <c r="A367" s="51">
        <v>361</v>
      </c>
      <c r="B367" s="55">
        <f t="shared" ref="B367:B426" si="85">+D367+C367</f>
        <v>2577.4847804863975</v>
      </c>
      <c r="C367" s="55">
        <f t="shared" ref="C367:C426" si="86">IF(A367&gt;$C$3,0,PPMT($C$2,A367,$C$3,-$F$1))</f>
        <v>1462.5340846539343</v>
      </c>
      <c r="D367" s="55">
        <f t="shared" ref="D367:D426" si="87">+E366*$C$2</f>
        <v>1114.950695832463</v>
      </c>
      <c r="E367" s="55">
        <f t="shared" ref="E367:E426" si="88">+E366-C367</f>
        <v>116039.31293836322</v>
      </c>
      <c r="F367" s="44"/>
      <c r="G367" s="55">
        <f t="shared" ref="G367:G426" si="89">+I367+H367</f>
        <v>995.73834701957662</v>
      </c>
      <c r="H367" s="55">
        <f t="shared" ref="H367:H426" si="90">IF(A367&gt;$C$3,0,+$F$2/$C$3)</f>
        <v>634.5</v>
      </c>
      <c r="I367" s="55">
        <f t="shared" ref="I367:I426" si="91">+J366*$C$2</f>
        <v>361.23834701957657</v>
      </c>
      <c r="J367" s="55">
        <f t="shared" ref="J367:J426" si="92">+J366-H367</f>
        <v>37435.5</v>
      </c>
      <c r="K367" s="49"/>
      <c r="L367" s="55">
        <f>+M367+N367</f>
        <v>892.09756506827557</v>
      </c>
      <c r="M367" s="55">
        <f>IF(O366&lt;0,0,+O366/($C$3-A366))</f>
        <v>568.45847780199267</v>
      </c>
      <c r="N367" s="55">
        <f t="shared" ref="N367:N426" si="93">IF(A367&gt;$C$3,0,+O366*($C$2))</f>
        <v>323.6390872662829</v>
      </c>
      <c r="O367" s="55">
        <f t="shared" ref="O367:O426" si="94">IF(A367&gt;$C$3,0,+O366-M367)</f>
        <v>33539.050190317568</v>
      </c>
    </row>
    <row r="368" spans="1:20" s="41" customFormat="1" outlineLevel="1" x14ac:dyDescent="0.25">
      <c r="A368" s="51">
        <v>362</v>
      </c>
      <c r="B368" s="55">
        <f t="shared" si="85"/>
        <v>2577.4847804863975</v>
      </c>
      <c r="C368" s="55">
        <f t="shared" si="86"/>
        <v>1476.4117677429856</v>
      </c>
      <c r="D368" s="55">
        <f t="shared" si="87"/>
        <v>1101.0730127434119</v>
      </c>
      <c r="E368" s="55">
        <f t="shared" si="88"/>
        <v>114562.90117062023</v>
      </c>
      <c r="F368" s="44"/>
      <c r="G368" s="55">
        <f t="shared" si="89"/>
        <v>989.71770790258358</v>
      </c>
      <c r="H368" s="55">
        <f t="shared" si="90"/>
        <v>634.5</v>
      </c>
      <c r="I368" s="55">
        <f t="shared" si="91"/>
        <v>355.21770790258358</v>
      </c>
      <c r="J368" s="55">
        <f t="shared" si="92"/>
        <v>36801</v>
      </c>
      <c r="K368" s="49"/>
      <c r="L368" s="55">
        <f t="shared" si="82"/>
        <v>892.09756506827557</v>
      </c>
      <c r="M368" s="55">
        <f t="shared" ref="M367:M426" si="95">+L368-N368</f>
        <v>573.85246258976406</v>
      </c>
      <c r="N368" s="55">
        <f t="shared" si="93"/>
        <v>318.24510247851151</v>
      </c>
      <c r="O368" s="55">
        <f t="shared" si="94"/>
        <v>32965.197727727806</v>
      </c>
    </row>
    <row r="369" spans="1:15" s="41" customFormat="1" outlineLevel="1" x14ac:dyDescent="0.25">
      <c r="A369" s="51">
        <v>363</v>
      </c>
      <c r="B369" s="55">
        <f t="shared" si="85"/>
        <v>2577.4847804863975</v>
      </c>
      <c r="C369" s="55">
        <f t="shared" si="86"/>
        <v>1490.4211332932805</v>
      </c>
      <c r="D369" s="55">
        <f t="shared" si="87"/>
        <v>1087.063647193117</v>
      </c>
      <c r="E369" s="55">
        <f t="shared" si="88"/>
        <v>113072.48003732695</v>
      </c>
      <c r="F369" s="44"/>
      <c r="G369" s="55">
        <f t="shared" si="89"/>
        <v>983.69706878559066</v>
      </c>
      <c r="H369" s="55">
        <f t="shared" si="90"/>
        <v>634.5</v>
      </c>
      <c r="I369" s="55">
        <f t="shared" si="91"/>
        <v>349.19706878559066</v>
      </c>
      <c r="J369" s="55">
        <f t="shared" si="92"/>
        <v>36166.5</v>
      </c>
      <c r="K369" s="49"/>
      <c r="L369" s="55">
        <f t="shared" si="82"/>
        <v>892.09756506827557</v>
      </c>
      <c r="M369" s="55">
        <f t="shared" si="95"/>
        <v>579.29762978227882</v>
      </c>
      <c r="N369" s="55">
        <f t="shared" si="93"/>
        <v>312.7999352859967</v>
      </c>
      <c r="O369" s="55">
        <f t="shared" si="94"/>
        <v>32385.900097945527</v>
      </c>
    </row>
    <row r="370" spans="1:15" s="41" customFormat="1" outlineLevel="1" x14ac:dyDescent="0.25">
      <c r="A370" s="51">
        <v>364</v>
      </c>
      <c r="B370" s="55">
        <f t="shared" si="85"/>
        <v>2577.4847804863975</v>
      </c>
      <c r="C370" s="55">
        <f t="shared" si="86"/>
        <v>1504.563430812427</v>
      </c>
      <c r="D370" s="55">
        <f t="shared" si="87"/>
        <v>1072.9213496739706</v>
      </c>
      <c r="E370" s="55">
        <f t="shared" si="88"/>
        <v>111567.91660651453</v>
      </c>
      <c r="F370" s="44"/>
      <c r="G370" s="55">
        <f t="shared" si="89"/>
        <v>977.67642966859773</v>
      </c>
      <c r="H370" s="55">
        <f t="shared" si="90"/>
        <v>634.5</v>
      </c>
      <c r="I370" s="55">
        <f t="shared" si="91"/>
        <v>343.17642966859773</v>
      </c>
      <c r="J370" s="55">
        <f t="shared" si="92"/>
        <v>35532</v>
      </c>
      <c r="K370" s="49"/>
      <c r="L370" s="55">
        <f t="shared" si="82"/>
        <v>892.09756506827557</v>
      </c>
      <c r="M370" s="55">
        <f t="shared" si="95"/>
        <v>584.79446503877762</v>
      </c>
      <c r="N370" s="55">
        <f t="shared" si="93"/>
        <v>307.3031000294979</v>
      </c>
      <c r="O370" s="55">
        <f t="shared" si="94"/>
        <v>31801.105632906751</v>
      </c>
    </row>
    <row r="371" spans="1:15" s="41" customFormat="1" outlineLevel="1" x14ac:dyDescent="0.25">
      <c r="A371" s="51">
        <v>365</v>
      </c>
      <c r="B371" s="55">
        <f t="shared" si="85"/>
        <v>2577.4847804863975</v>
      </c>
      <c r="C371" s="55">
        <f t="shared" si="86"/>
        <v>1518.839921664352</v>
      </c>
      <c r="D371" s="55">
        <f t="shared" si="87"/>
        <v>1058.6448588220455</v>
      </c>
      <c r="E371" s="55">
        <f t="shared" si="88"/>
        <v>110049.07668485018</v>
      </c>
      <c r="F371" s="44"/>
      <c r="G371" s="55">
        <f t="shared" si="89"/>
        <v>971.65579055160481</v>
      </c>
      <c r="H371" s="55">
        <f t="shared" si="90"/>
        <v>634.5</v>
      </c>
      <c r="I371" s="55">
        <f t="shared" si="91"/>
        <v>337.15579055160481</v>
      </c>
      <c r="J371" s="55">
        <f t="shared" si="92"/>
        <v>34897.5</v>
      </c>
      <c r="K371" s="49"/>
      <c r="L371" s="55">
        <f t="shared" si="82"/>
        <v>892.09756506827557</v>
      </c>
      <c r="M371" s="55">
        <f t="shared" si="95"/>
        <v>590.34345862682085</v>
      </c>
      <c r="N371" s="55">
        <f t="shared" si="93"/>
        <v>301.75410644145467</v>
      </c>
      <c r="O371" s="55">
        <f t="shared" si="94"/>
        <v>31210.762174279931</v>
      </c>
    </row>
    <row r="372" spans="1:15" s="41" customFormat="1" outlineLevel="1" x14ac:dyDescent="0.25">
      <c r="A372" s="51">
        <v>366</v>
      </c>
      <c r="B372" s="55">
        <f t="shared" si="85"/>
        <v>2577.4847804863975</v>
      </c>
      <c r="C372" s="55">
        <f t="shared" si="86"/>
        <v>1533.2518791818034</v>
      </c>
      <c r="D372" s="55">
        <f t="shared" si="87"/>
        <v>1044.2329013045942</v>
      </c>
      <c r="E372" s="55">
        <f t="shared" si="88"/>
        <v>108515.82480566838</v>
      </c>
      <c r="F372" s="44"/>
      <c r="G372" s="55">
        <f t="shared" si="89"/>
        <v>965.63515143461177</v>
      </c>
      <c r="H372" s="55">
        <f t="shared" si="90"/>
        <v>634.5</v>
      </c>
      <c r="I372" s="55">
        <f t="shared" si="91"/>
        <v>331.13515143461183</v>
      </c>
      <c r="J372" s="55">
        <f t="shared" si="92"/>
        <v>34263</v>
      </c>
      <c r="K372" s="49"/>
      <c r="L372" s="55">
        <f t="shared" si="82"/>
        <v>892.09756506827557</v>
      </c>
      <c r="M372" s="55">
        <f t="shared" si="95"/>
        <v>595.94510546601646</v>
      </c>
      <c r="N372" s="55">
        <f t="shared" si="93"/>
        <v>296.15245960225917</v>
      </c>
      <c r="O372" s="55">
        <f t="shared" si="94"/>
        <v>30614.817068813914</v>
      </c>
    </row>
    <row r="373" spans="1:15" s="41" customFormat="1" outlineLevel="1" x14ac:dyDescent="0.25">
      <c r="A373" s="51">
        <v>367</v>
      </c>
      <c r="B373" s="55">
        <f t="shared" si="85"/>
        <v>2577.4847804863975</v>
      </c>
      <c r="C373" s="55">
        <f t="shared" si="86"/>
        <v>1547.80058877992</v>
      </c>
      <c r="D373" s="55">
        <f t="shared" si="87"/>
        <v>1029.6841917064778</v>
      </c>
      <c r="E373" s="55">
        <f t="shared" si="88"/>
        <v>106968.02421688846</v>
      </c>
      <c r="F373" s="44"/>
      <c r="G373" s="55">
        <f t="shared" si="89"/>
        <v>959.61451231761885</v>
      </c>
      <c r="H373" s="55">
        <f t="shared" si="90"/>
        <v>634.5</v>
      </c>
      <c r="I373" s="55">
        <f t="shared" si="91"/>
        <v>325.1145123176189</v>
      </c>
      <c r="J373" s="55">
        <f t="shared" si="92"/>
        <v>33628.5</v>
      </c>
      <c r="K373" s="49"/>
      <c r="L373" s="55">
        <f t="shared" si="82"/>
        <v>892.09756506827557</v>
      </c>
      <c r="M373" s="55">
        <f t="shared" si="95"/>
        <v>601.5999051721617</v>
      </c>
      <c r="N373" s="55">
        <f t="shared" si="93"/>
        <v>290.49765989611387</v>
      </c>
      <c r="O373" s="55">
        <f t="shared" si="94"/>
        <v>30013.217163641752</v>
      </c>
    </row>
    <row r="374" spans="1:15" s="41" customFormat="1" outlineLevel="1" x14ac:dyDescent="0.25">
      <c r="A374" s="51">
        <v>368</v>
      </c>
      <c r="B374" s="55">
        <f t="shared" si="85"/>
        <v>2577.484780486398</v>
      </c>
      <c r="C374" s="55">
        <f t="shared" si="86"/>
        <v>1562.4873480708786</v>
      </c>
      <c r="D374" s="55">
        <f t="shared" si="87"/>
        <v>1014.9974324155194</v>
      </c>
      <c r="E374" s="55">
        <f t="shared" si="88"/>
        <v>105405.53686881758</v>
      </c>
      <c r="F374" s="44"/>
      <c r="G374" s="55">
        <f t="shared" si="89"/>
        <v>953.59387320062592</v>
      </c>
      <c r="H374" s="55">
        <f t="shared" si="90"/>
        <v>634.5</v>
      </c>
      <c r="I374" s="55">
        <f t="shared" si="91"/>
        <v>319.09387320062598</v>
      </c>
      <c r="J374" s="55">
        <f t="shared" si="92"/>
        <v>32994</v>
      </c>
      <c r="K374" s="49"/>
      <c r="L374" s="55">
        <f t="shared" si="82"/>
        <v>892.09756506827557</v>
      </c>
      <c r="M374" s="55">
        <f t="shared" si="95"/>
        <v>607.30836210180519</v>
      </c>
      <c r="N374" s="55">
        <f t="shared" si="93"/>
        <v>284.78920296647044</v>
      </c>
      <c r="O374" s="55">
        <f t="shared" si="94"/>
        <v>29405.908801539947</v>
      </c>
    </row>
    <row r="375" spans="1:15" s="41" customFormat="1" outlineLevel="1" x14ac:dyDescent="0.25">
      <c r="A375" s="51">
        <v>369</v>
      </c>
      <c r="B375" s="55">
        <f t="shared" si="85"/>
        <v>2577.4847804863975</v>
      </c>
      <c r="C375" s="55">
        <f t="shared" si="86"/>
        <v>1577.3134669796284</v>
      </c>
      <c r="D375" s="55">
        <f t="shared" si="87"/>
        <v>1000.171313506769</v>
      </c>
      <c r="E375" s="55">
        <f t="shared" si="88"/>
        <v>103828.22340183795</v>
      </c>
      <c r="F375" s="44"/>
      <c r="G375" s="55">
        <f t="shared" si="89"/>
        <v>947.573234083633</v>
      </c>
      <c r="H375" s="55">
        <f t="shared" si="90"/>
        <v>634.5</v>
      </c>
      <c r="I375" s="55">
        <f t="shared" si="91"/>
        <v>313.073234083633</v>
      </c>
      <c r="J375" s="55">
        <f t="shared" si="92"/>
        <v>32359.5</v>
      </c>
      <c r="K375" s="49"/>
      <c r="L375" s="55">
        <f t="shared" si="82"/>
        <v>892.09756506827557</v>
      </c>
      <c r="M375" s="55">
        <f t="shared" si="95"/>
        <v>613.07098539722995</v>
      </c>
      <c r="N375" s="55">
        <f t="shared" si="93"/>
        <v>279.02657967104562</v>
      </c>
      <c r="O375" s="55">
        <f t="shared" si="94"/>
        <v>28792.837816142717</v>
      </c>
    </row>
    <row r="376" spans="1:15" s="41" customFormat="1" outlineLevel="1" x14ac:dyDescent="0.25">
      <c r="A376" s="51">
        <v>370</v>
      </c>
      <c r="B376" s="55">
        <f t="shared" si="85"/>
        <v>2577.4847804863975</v>
      </c>
      <c r="C376" s="55">
        <f t="shared" si="86"/>
        <v>1592.2802678607275</v>
      </c>
      <c r="D376" s="55">
        <f t="shared" si="87"/>
        <v>985.20451262566996</v>
      </c>
      <c r="E376" s="55">
        <f t="shared" si="88"/>
        <v>102235.94313397723</v>
      </c>
      <c r="F376" s="44"/>
      <c r="G376" s="55">
        <f t="shared" si="89"/>
        <v>941.55259496664007</v>
      </c>
      <c r="H376" s="55">
        <f t="shared" si="90"/>
        <v>634.5</v>
      </c>
      <c r="I376" s="55">
        <f t="shared" si="91"/>
        <v>307.05259496664007</v>
      </c>
      <c r="J376" s="55">
        <f t="shared" si="92"/>
        <v>31725</v>
      </c>
      <c r="K376" s="49"/>
      <c r="L376" s="55">
        <f t="shared" si="82"/>
        <v>892.09756506827557</v>
      </c>
      <c r="M376" s="55">
        <f t="shared" si="95"/>
        <v>618.88828903186504</v>
      </c>
      <c r="N376" s="55">
        <f t="shared" si="93"/>
        <v>273.20927603641053</v>
      </c>
      <c r="O376" s="55">
        <f t="shared" si="94"/>
        <v>28173.949527110854</v>
      </c>
    </row>
    <row r="377" spans="1:15" s="41" customFormat="1" outlineLevel="1" x14ac:dyDescent="0.25">
      <c r="A377" s="51">
        <v>371</v>
      </c>
      <c r="B377" s="55">
        <f t="shared" si="85"/>
        <v>2577.4847804863975</v>
      </c>
      <c r="C377" s="55">
        <f t="shared" si="86"/>
        <v>1607.3890856162805</v>
      </c>
      <c r="D377" s="55">
        <f t="shared" si="87"/>
        <v>970.0956948701172</v>
      </c>
      <c r="E377" s="55">
        <f t="shared" si="88"/>
        <v>100628.55404836095</v>
      </c>
      <c r="F377" s="44"/>
      <c r="G377" s="55">
        <f t="shared" si="89"/>
        <v>935.53195584964715</v>
      </c>
      <c r="H377" s="55">
        <f t="shared" si="90"/>
        <v>634.5</v>
      </c>
      <c r="I377" s="55">
        <f t="shared" si="91"/>
        <v>301.03195584964715</v>
      </c>
      <c r="J377" s="55">
        <f t="shared" si="92"/>
        <v>31090.5</v>
      </c>
      <c r="K377" s="49"/>
      <c r="L377" s="55">
        <f t="shared" si="82"/>
        <v>892.09756506827557</v>
      </c>
      <c r="M377" s="55">
        <f t="shared" si="95"/>
        <v>624.76079185612684</v>
      </c>
      <c r="N377" s="55">
        <f t="shared" si="93"/>
        <v>267.33677321214878</v>
      </c>
      <c r="O377" s="55">
        <f t="shared" si="94"/>
        <v>27549.188735254727</v>
      </c>
    </row>
    <row r="378" spans="1:15" s="41" customFormat="1" x14ac:dyDescent="0.25">
      <c r="A378" s="49">
        <v>372</v>
      </c>
      <c r="B378" s="53">
        <f t="shared" si="85"/>
        <v>2577.4847804863975</v>
      </c>
      <c r="C378" s="53">
        <f t="shared" si="86"/>
        <v>1622.641267815002</v>
      </c>
      <c r="D378" s="53">
        <f t="shared" si="87"/>
        <v>954.8435126713955</v>
      </c>
      <c r="E378" s="53">
        <f t="shared" si="88"/>
        <v>99005.912780545943</v>
      </c>
      <c r="F378" s="44"/>
      <c r="G378" s="53">
        <f t="shared" si="89"/>
        <v>929.51131673265422</v>
      </c>
      <c r="H378" s="53">
        <f t="shared" si="90"/>
        <v>634.5</v>
      </c>
      <c r="I378" s="53">
        <f t="shared" si="91"/>
        <v>295.01131673265417</v>
      </c>
      <c r="J378" s="53">
        <f t="shared" si="92"/>
        <v>30456</v>
      </c>
      <c r="K378" s="49"/>
      <c r="L378" s="53">
        <f t="shared" si="82"/>
        <v>892.09756506827557</v>
      </c>
      <c r="M378" s="53">
        <f t="shared" si="95"/>
        <v>630.68901764369571</v>
      </c>
      <c r="N378" s="53">
        <f t="shared" si="93"/>
        <v>261.40854742457987</v>
      </c>
      <c r="O378" s="53">
        <f t="shared" si="94"/>
        <v>26918.49971761103</v>
      </c>
    </row>
    <row r="379" spans="1:15" s="41" customFormat="1" outlineLevel="1" x14ac:dyDescent="0.25">
      <c r="A379" s="51">
        <v>373</v>
      </c>
      <c r="B379" s="55">
        <f t="shared" si="85"/>
        <v>2577.4847804863975</v>
      </c>
      <c r="C379" s="55">
        <f t="shared" si="86"/>
        <v>1638.0381748124078</v>
      </c>
      <c r="D379" s="55">
        <f t="shared" si="87"/>
        <v>939.44660567398967</v>
      </c>
      <c r="E379" s="55">
        <f t="shared" si="88"/>
        <v>97367.874605733537</v>
      </c>
      <c r="F379" s="44"/>
      <c r="G379" s="55">
        <f t="shared" si="89"/>
        <v>923.4906776156613</v>
      </c>
      <c r="H379" s="55">
        <f t="shared" si="90"/>
        <v>634.5</v>
      </c>
      <c r="I379" s="55">
        <f t="shared" si="91"/>
        <v>288.99067761566124</v>
      </c>
      <c r="J379" s="55">
        <f t="shared" si="92"/>
        <v>29821.5</v>
      </c>
      <c r="K379" s="49"/>
      <c r="L379" s="55">
        <f>+M379+N379</f>
        <v>816.22614738027312</v>
      </c>
      <c r="M379" s="55">
        <f>IF(O378&lt;0,0,+O378/($C$3-A378))</f>
        <v>560.80207745022983</v>
      </c>
      <c r="N379" s="55">
        <f t="shared" si="93"/>
        <v>255.42406993004326</v>
      </c>
      <c r="O379" s="55">
        <f t="shared" si="94"/>
        <v>26357.697640160801</v>
      </c>
    </row>
    <row r="380" spans="1:15" s="41" customFormat="1" outlineLevel="1" x14ac:dyDescent="0.25">
      <c r="A380" s="51">
        <v>374</v>
      </c>
      <c r="B380" s="55">
        <f t="shared" si="85"/>
        <v>2577.4847804863975</v>
      </c>
      <c r="C380" s="55">
        <f t="shared" si="86"/>
        <v>1653.5811798721452</v>
      </c>
      <c r="D380" s="55">
        <f t="shared" si="87"/>
        <v>923.90360061425235</v>
      </c>
      <c r="E380" s="55">
        <f t="shared" si="88"/>
        <v>95714.293425861397</v>
      </c>
      <c r="F380" s="44"/>
      <c r="G380" s="55">
        <f t="shared" si="89"/>
        <v>917.47003849866837</v>
      </c>
      <c r="H380" s="55">
        <f t="shared" si="90"/>
        <v>634.5</v>
      </c>
      <c r="I380" s="55">
        <f t="shared" si="91"/>
        <v>282.97003849866832</v>
      </c>
      <c r="J380" s="55">
        <f t="shared" si="92"/>
        <v>29187</v>
      </c>
      <c r="K380" s="49"/>
      <c r="L380" s="55">
        <f t="shared" si="82"/>
        <v>816.22614738027312</v>
      </c>
      <c r="M380" s="55">
        <f t="shared" si="95"/>
        <v>566.12341224043905</v>
      </c>
      <c r="N380" s="55">
        <f t="shared" si="93"/>
        <v>250.10273513983404</v>
      </c>
      <c r="O380" s="55">
        <f t="shared" si="94"/>
        <v>25791.574227920362</v>
      </c>
    </row>
    <row r="381" spans="1:15" s="41" customFormat="1" outlineLevel="1" x14ac:dyDescent="0.25">
      <c r="A381" s="51">
        <v>375</v>
      </c>
      <c r="B381" s="55">
        <f t="shared" si="85"/>
        <v>2577.4847804863975</v>
      </c>
      <c r="C381" s="55">
        <f t="shared" si="86"/>
        <v>1669.2716692884756</v>
      </c>
      <c r="D381" s="55">
        <f t="shared" si="87"/>
        <v>908.2131111979221</v>
      </c>
      <c r="E381" s="55">
        <f t="shared" si="88"/>
        <v>94045.021756572925</v>
      </c>
      <c r="F381" s="44"/>
      <c r="G381" s="55">
        <f t="shared" si="89"/>
        <v>911.44939938167533</v>
      </c>
      <c r="H381" s="55">
        <f t="shared" si="90"/>
        <v>634.5</v>
      </c>
      <c r="I381" s="55">
        <f t="shared" si="91"/>
        <v>276.94939938167533</v>
      </c>
      <c r="J381" s="55">
        <f t="shared" si="92"/>
        <v>28552.5</v>
      </c>
      <c r="K381" s="49"/>
      <c r="L381" s="55">
        <f t="shared" si="82"/>
        <v>816.22614738027312</v>
      </c>
      <c r="M381" s="55">
        <f t="shared" si="95"/>
        <v>571.4952400746082</v>
      </c>
      <c r="N381" s="55">
        <f t="shared" si="93"/>
        <v>244.73090730566491</v>
      </c>
      <c r="O381" s="55">
        <f t="shared" si="94"/>
        <v>25220.078987845754</v>
      </c>
    </row>
    <row r="382" spans="1:15" s="41" customFormat="1" outlineLevel="1" x14ac:dyDescent="0.25">
      <c r="A382" s="51">
        <v>376</v>
      </c>
      <c r="B382" s="55">
        <f t="shared" si="85"/>
        <v>2577.4847804863975</v>
      </c>
      <c r="C382" s="55">
        <f t="shared" si="86"/>
        <v>1685.1110425099198</v>
      </c>
      <c r="D382" s="55">
        <f t="shared" si="87"/>
        <v>892.37373797647797</v>
      </c>
      <c r="E382" s="55">
        <f t="shared" si="88"/>
        <v>92359.910714063008</v>
      </c>
      <c r="F382" s="44"/>
      <c r="G382" s="55">
        <f t="shared" si="89"/>
        <v>905.42876026468241</v>
      </c>
      <c r="H382" s="55">
        <f t="shared" si="90"/>
        <v>634.5</v>
      </c>
      <c r="I382" s="55">
        <f t="shared" si="91"/>
        <v>270.92876026468241</v>
      </c>
      <c r="J382" s="55">
        <f t="shared" si="92"/>
        <v>27918</v>
      </c>
      <c r="K382" s="49"/>
      <c r="L382" s="55">
        <f t="shared" si="82"/>
        <v>816.22614738027312</v>
      </c>
      <c r="M382" s="55">
        <f t="shared" si="95"/>
        <v>576.91804007077599</v>
      </c>
      <c r="N382" s="55">
        <f t="shared" si="93"/>
        <v>239.30810730949713</v>
      </c>
      <c r="O382" s="55">
        <f t="shared" si="94"/>
        <v>24643.160947774977</v>
      </c>
    </row>
    <row r="383" spans="1:15" s="41" customFormat="1" outlineLevel="1" x14ac:dyDescent="0.25">
      <c r="A383" s="51">
        <v>377</v>
      </c>
      <c r="B383" s="55">
        <f t="shared" si="85"/>
        <v>2577.4847804863975</v>
      </c>
      <c r="C383" s="55">
        <f t="shared" si="86"/>
        <v>1701.1007122640758</v>
      </c>
      <c r="D383" s="55">
        <f t="shared" si="87"/>
        <v>876.38406822232196</v>
      </c>
      <c r="E383" s="55">
        <f t="shared" si="88"/>
        <v>90658.810001798935</v>
      </c>
      <c r="F383" s="44"/>
      <c r="G383" s="55">
        <f t="shared" si="89"/>
        <v>899.40812114768949</v>
      </c>
      <c r="H383" s="55">
        <f t="shared" si="90"/>
        <v>634.5</v>
      </c>
      <c r="I383" s="55">
        <f t="shared" si="91"/>
        <v>264.90812114768949</v>
      </c>
      <c r="J383" s="55">
        <f t="shared" si="92"/>
        <v>27283.5</v>
      </c>
      <c r="K383" s="49"/>
      <c r="L383" s="55">
        <f t="shared" si="82"/>
        <v>816.22614738027312</v>
      </c>
      <c r="M383" s="55">
        <f t="shared" si="95"/>
        <v>582.39229589323304</v>
      </c>
      <c r="N383" s="55">
        <f t="shared" si="93"/>
        <v>233.83385148704002</v>
      </c>
      <c r="O383" s="55">
        <f t="shared" si="94"/>
        <v>24060.768651881743</v>
      </c>
    </row>
    <row r="384" spans="1:15" s="41" customFormat="1" outlineLevel="1" x14ac:dyDescent="0.25">
      <c r="A384" s="51">
        <v>378</v>
      </c>
      <c r="B384" s="55">
        <f t="shared" si="85"/>
        <v>2577.4847804863975</v>
      </c>
      <c r="C384" s="55">
        <f t="shared" si="86"/>
        <v>1717.2421046836212</v>
      </c>
      <c r="D384" s="55">
        <f t="shared" si="87"/>
        <v>860.24267580277649</v>
      </c>
      <c r="E384" s="55">
        <f t="shared" si="88"/>
        <v>88941.56789711531</v>
      </c>
      <c r="F384" s="44"/>
      <c r="G384" s="55">
        <f t="shared" si="89"/>
        <v>893.38748203069645</v>
      </c>
      <c r="H384" s="55">
        <f t="shared" si="90"/>
        <v>634.5</v>
      </c>
      <c r="I384" s="55">
        <f t="shared" si="91"/>
        <v>258.8874820306965</v>
      </c>
      <c r="J384" s="55">
        <f t="shared" si="92"/>
        <v>26649</v>
      </c>
      <c r="K384" s="49"/>
      <c r="L384" s="55">
        <f t="shared" si="82"/>
        <v>816.22614738027312</v>
      </c>
      <c r="M384" s="55">
        <f t="shared" si="95"/>
        <v>587.91849579566042</v>
      </c>
      <c r="N384" s="55">
        <f t="shared" si="93"/>
        <v>228.30765158461273</v>
      </c>
      <c r="O384" s="55">
        <f t="shared" si="94"/>
        <v>23472.850156086082</v>
      </c>
    </row>
    <row r="385" spans="1:15" s="41" customFormat="1" outlineLevel="1" x14ac:dyDescent="0.25">
      <c r="A385" s="51">
        <v>379</v>
      </c>
      <c r="B385" s="55">
        <f t="shared" si="85"/>
        <v>2577.4847804863975</v>
      </c>
      <c r="C385" s="55">
        <f t="shared" si="86"/>
        <v>1733.5366594335117</v>
      </c>
      <c r="D385" s="55">
        <f t="shared" si="87"/>
        <v>843.94812105288599</v>
      </c>
      <c r="E385" s="55">
        <f t="shared" si="88"/>
        <v>87208.031237681804</v>
      </c>
      <c r="F385" s="44"/>
      <c r="G385" s="55">
        <f t="shared" si="89"/>
        <v>887.36684291370352</v>
      </c>
      <c r="H385" s="55">
        <f t="shared" si="90"/>
        <v>634.5</v>
      </c>
      <c r="I385" s="55">
        <f t="shared" si="91"/>
        <v>252.86684291370358</v>
      </c>
      <c r="J385" s="55">
        <f t="shared" si="92"/>
        <v>26014.5</v>
      </c>
      <c r="K385" s="49"/>
      <c r="L385" s="55">
        <f t="shared" si="82"/>
        <v>816.22614738027312</v>
      </c>
      <c r="M385" s="55">
        <f t="shared" si="95"/>
        <v>593.497132664677</v>
      </c>
      <c r="N385" s="55">
        <f t="shared" si="93"/>
        <v>222.72901471559615</v>
      </c>
      <c r="O385" s="55">
        <f t="shared" si="94"/>
        <v>22879.353023421405</v>
      </c>
    </row>
    <row r="386" spans="1:15" s="41" customFormat="1" outlineLevel="1" x14ac:dyDescent="0.25">
      <c r="A386" s="51">
        <v>380</v>
      </c>
      <c r="B386" s="55">
        <f t="shared" si="85"/>
        <v>2577.4847804863975</v>
      </c>
      <c r="C386" s="55">
        <f t="shared" si="86"/>
        <v>1749.9858298393851</v>
      </c>
      <c r="D386" s="55">
        <f t="shared" si="87"/>
        <v>827.49895064701263</v>
      </c>
      <c r="E386" s="55">
        <f t="shared" si="88"/>
        <v>85458.045407842423</v>
      </c>
      <c r="F386" s="44"/>
      <c r="G386" s="55">
        <f t="shared" si="89"/>
        <v>881.3462037967106</v>
      </c>
      <c r="H386" s="55">
        <f t="shared" si="90"/>
        <v>634.5</v>
      </c>
      <c r="I386" s="55">
        <f t="shared" si="91"/>
        <v>246.84620379671065</v>
      </c>
      <c r="J386" s="55">
        <f t="shared" si="92"/>
        <v>25380</v>
      </c>
      <c r="K386" s="49"/>
      <c r="L386" s="55">
        <f t="shared" si="82"/>
        <v>816.22614738027312</v>
      </c>
      <c r="M386" s="55">
        <f t="shared" si="95"/>
        <v>599.1287040638008</v>
      </c>
      <c r="N386" s="55">
        <f t="shared" si="93"/>
        <v>217.09744331647227</v>
      </c>
      <c r="O386" s="55">
        <f t="shared" si="94"/>
        <v>22280.224319357603</v>
      </c>
    </row>
    <row r="387" spans="1:15" s="41" customFormat="1" outlineLevel="1" x14ac:dyDescent="0.25">
      <c r="A387" s="51">
        <v>381</v>
      </c>
      <c r="B387" s="55">
        <f t="shared" si="85"/>
        <v>2577.484780486398</v>
      </c>
      <c r="C387" s="55">
        <f t="shared" si="86"/>
        <v>1766.5910830171856</v>
      </c>
      <c r="D387" s="55">
        <f t="shared" si="87"/>
        <v>810.89369746921227</v>
      </c>
      <c r="E387" s="55">
        <f t="shared" si="88"/>
        <v>83691.45432482523</v>
      </c>
      <c r="F387" s="44"/>
      <c r="G387" s="55">
        <f t="shared" si="89"/>
        <v>875.32556467971767</v>
      </c>
      <c r="H387" s="55">
        <f t="shared" si="90"/>
        <v>634.5</v>
      </c>
      <c r="I387" s="55">
        <f t="shared" si="91"/>
        <v>240.8255646797177</v>
      </c>
      <c r="J387" s="55">
        <f t="shared" si="92"/>
        <v>24745.5</v>
      </c>
      <c r="K387" s="49"/>
      <c r="L387" s="55">
        <f t="shared" si="82"/>
        <v>816.22614738027312</v>
      </c>
      <c r="M387" s="55">
        <f t="shared" si="95"/>
        <v>604.81371227782734</v>
      </c>
      <c r="N387" s="55">
        <f t="shared" si="93"/>
        <v>211.41243510244578</v>
      </c>
      <c r="O387" s="55">
        <f t="shared" si="94"/>
        <v>21675.410607079775</v>
      </c>
    </row>
    <row r="388" spans="1:15" s="41" customFormat="1" outlineLevel="1" x14ac:dyDescent="0.25">
      <c r="A388" s="51">
        <v>382</v>
      </c>
      <c r="B388" s="55">
        <f t="shared" si="85"/>
        <v>2577.484780486398</v>
      </c>
      <c r="C388" s="55">
        <f t="shared" si="86"/>
        <v>1783.3539000040166</v>
      </c>
      <c r="D388" s="55">
        <f t="shared" si="87"/>
        <v>794.13088048238137</v>
      </c>
      <c r="E388" s="55">
        <f t="shared" si="88"/>
        <v>81908.100424821212</v>
      </c>
      <c r="F388" s="44"/>
      <c r="G388" s="55">
        <f t="shared" si="89"/>
        <v>869.30492556272475</v>
      </c>
      <c r="H388" s="55">
        <f t="shared" si="90"/>
        <v>634.5</v>
      </c>
      <c r="I388" s="55">
        <f t="shared" si="91"/>
        <v>234.80492556272475</v>
      </c>
      <c r="J388" s="55">
        <f t="shared" si="92"/>
        <v>24111</v>
      </c>
      <c r="K388" s="49"/>
      <c r="L388" s="55">
        <f t="shared" si="82"/>
        <v>816.22614738027312</v>
      </c>
      <c r="M388" s="55">
        <f t="shared" si="95"/>
        <v>610.55266435762815</v>
      </c>
      <c r="N388" s="55">
        <f t="shared" si="93"/>
        <v>205.67348302264497</v>
      </c>
      <c r="O388" s="55">
        <f t="shared" si="94"/>
        <v>21064.857942722148</v>
      </c>
    </row>
    <row r="389" spans="1:15" s="41" customFormat="1" outlineLevel="1" x14ac:dyDescent="0.25">
      <c r="A389" s="51">
        <v>383</v>
      </c>
      <c r="B389" s="55">
        <f t="shared" si="85"/>
        <v>2577.4847804863975</v>
      </c>
      <c r="C389" s="55">
        <f t="shared" si="86"/>
        <v>1800.2757758902355</v>
      </c>
      <c r="D389" s="55">
        <f t="shared" si="87"/>
        <v>777.20900459616212</v>
      </c>
      <c r="E389" s="55">
        <f t="shared" si="88"/>
        <v>80107.824648930982</v>
      </c>
      <c r="F389" s="44"/>
      <c r="G389" s="55">
        <f t="shared" si="89"/>
        <v>863.28428644573182</v>
      </c>
      <c r="H389" s="55">
        <f t="shared" si="90"/>
        <v>634.5</v>
      </c>
      <c r="I389" s="55">
        <f t="shared" si="91"/>
        <v>228.78428644573182</v>
      </c>
      <c r="J389" s="55">
        <f t="shared" si="92"/>
        <v>23476.5</v>
      </c>
      <c r="K389" s="49"/>
      <c r="L389" s="55">
        <f t="shared" si="82"/>
        <v>816.22614738027312</v>
      </c>
      <c r="M389" s="55">
        <f t="shared" si="95"/>
        <v>616.34607216537563</v>
      </c>
      <c r="N389" s="55">
        <f t="shared" si="93"/>
        <v>199.88007521489749</v>
      </c>
      <c r="O389" s="55">
        <f t="shared" si="94"/>
        <v>20448.511870556773</v>
      </c>
    </row>
    <row r="390" spans="1:15" s="41" customFormat="1" x14ac:dyDescent="0.25">
      <c r="A390" s="49">
        <v>384</v>
      </c>
      <c r="B390" s="53">
        <f t="shared" si="85"/>
        <v>2577.484780486398</v>
      </c>
      <c r="C390" s="53">
        <f t="shared" si="86"/>
        <v>1817.3582199528041</v>
      </c>
      <c r="D390" s="53">
        <f t="shared" si="87"/>
        <v>760.12656053359387</v>
      </c>
      <c r="E390" s="53">
        <f t="shared" si="88"/>
        <v>78290.466428978179</v>
      </c>
      <c r="F390" s="44"/>
      <c r="G390" s="53">
        <f t="shared" si="89"/>
        <v>857.2636473287389</v>
      </c>
      <c r="H390" s="53">
        <f t="shared" si="90"/>
        <v>634.5</v>
      </c>
      <c r="I390" s="53">
        <f t="shared" si="91"/>
        <v>222.76364732873887</v>
      </c>
      <c r="J390" s="53">
        <f t="shared" si="92"/>
        <v>22842</v>
      </c>
      <c r="K390" s="49"/>
      <c r="L390" s="53">
        <f t="shared" si="82"/>
        <v>816.22614738027312</v>
      </c>
      <c r="M390" s="53">
        <f t="shared" si="95"/>
        <v>622.19445242019651</v>
      </c>
      <c r="N390" s="53">
        <f t="shared" si="93"/>
        <v>194.03169496007663</v>
      </c>
      <c r="O390" s="53">
        <f t="shared" si="94"/>
        <v>19826.317418136576</v>
      </c>
    </row>
    <row r="391" spans="1:15" s="41" customFormat="1" outlineLevel="1" x14ac:dyDescent="0.25">
      <c r="A391" s="51">
        <v>385</v>
      </c>
      <c r="B391" s="55">
        <f t="shared" si="85"/>
        <v>2577.4847804863975</v>
      </c>
      <c r="C391" s="55">
        <f t="shared" si="86"/>
        <v>1834.6027557898983</v>
      </c>
      <c r="D391" s="55">
        <f t="shared" si="87"/>
        <v>742.88202469649923</v>
      </c>
      <c r="E391" s="55">
        <f t="shared" si="88"/>
        <v>76455.863673188287</v>
      </c>
      <c r="F391" s="44"/>
      <c r="G391" s="55">
        <f t="shared" si="89"/>
        <v>851.24300821174597</v>
      </c>
      <c r="H391" s="55">
        <f t="shared" si="90"/>
        <v>634.5</v>
      </c>
      <c r="I391" s="55">
        <f t="shared" si="91"/>
        <v>216.74300821174592</v>
      </c>
      <c r="J391" s="55">
        <f t="shared" si="92"/>
        <v>22207.5</v>
      </c>
      <c r="K391" s="49"/>
      <c r="L391" s="55">
        <f>+M391+N391</f>
        <v>738.85886002869779</v>
      </c>
      <c r="M391" s="55">
        <f>IF(O390&lt;0,0,+O390/($C$3-A390))</f>
        <v>550.73103939268265</v>
      </c>
      <c r="N391" s="55">
        <f t="shared" si="93"/>
        <v>188.12782063601512</v>
      </c>
      <c r="O391" s="55">
        <f t="shared" si="94"/>
        <v>19275.586378743894</v>
      </c>
    </row>
    <row r="392" spans="1:15" s="41" customFormat="1" outlineLevel="1" x14ac:dyDescent="0.25">
      <c r="A392" s="51">
        <v>386</v>
      </c>
      <c r="B392" s="55">
        <f t="shared" si="85"/>
        <v>2577.4847804863975</v>
      </c>
      <c r="C392" s="55">
        <f t="shared" si="86"/>
        <v>1852.0109214568042</v>
      </c>
      <c r="D392" s="55">
        <f t="shared" si="87"/>
        <v>725.47385902959354</v>
      </c>
      <c r="E392" s="55">
        <f t="shared" si="88"/>
        <v>74603.85275173148</v>
      </c>
      <c r="F392" s="44"/>
      <c r="G392" s="55">
        <f t="shared" si="89"/>
        <v>845.22236909475305</v>
      </c>
      <c r="H392" s="55">
        <f t="shared" si="90"/>
        <v>634.5</v>
      </c>
      <c r="I392" s="55">
        <f t="shared" si="91"/>
        <v>210.72236909475299</v>
      </c>
      <c r="J392" s="55">
        <f t="shared" si="92"/>
        <v>21573</v>
      </c>
      <c r="K392" s="49"/>
      <c r="L392" s="55">
        <f t="shared" si="82"/>
        <v>738.85886002869779</v>
      </c>
      <c r="M392" s="55">
        <f t="shared" si="95"/>
        <v>555.95681218812751</v>
      </c>
      <c r="N392" s="55">
        <f t="shared" si="93"/>
        <v>182.90204784057025</v>
      </c>
      <c r="O392" s="55">
        <f t="shared" si="94"/>
        <v>18719.629566555766</v>
      </c>
    </row>
    <row r="393" spans="1:15" s="41" customFormat="1" outlineLevel="1" x14ac:dyDescent="0.25">
      <c r="A393" s="51">
        <v>387</v>
      </c>
      <c r="B393" s="55">
        <f t="shared" si="85"/>
        <v>2577.484780486398</v>
      </c>
      <c r="C393" s="55">
        <f t="shared" si="86"/>
        <v>1869.5842696030943</v>
      </c>
      <c r="D393" s="55">
        <f t="shared" si="87"/>
        <v>707.90051088330358</v>
      </c>
      <c r="E393" s="55">
        <f t="shared" si="88"/>
        <v>72734.268482128391</v>
      </c>
      <c r="F393" s="44"/>
      <c r="G393" s="55">
        <f t="shared" si="89"/>
        <v>839.20172997776001</v>
      </c>
      <c r="H393" s="55">
        <f t="shared" si="90"/>
        <v>634.5</v>
      </c>
      <c r="I393" s="55">
        <f t="shared" si="91"/>
        <v>204.70172997776004</v>
      </c>
      <c r="J393" s="55">
        <f t="shared" si="92"/>
        <v>20938.5</v>
      </c>
      <c r="K393" s="49"/>
      <c r="L393" s="55">
        <f t="shared" ref="L393:L426" si="96">+L392</f>
        <v>738.85886002869779</v>
      </c>
      <c r="M393" s="55">
        <f t="shared" si="95"/>
        <v>561.23217125955159</v>
      </c>
      <c r="N393" s="55">
        <f t="shared" si="93"/>
        <v>177.62668876914623</v>
      </c>
      <c r="O393" s="55">
        <f t="shared" si="94"/>
        <v>18158.397395296215</v>
      </c>
    </row>
    <row r="394" spans="1:15" s="41" customFormat="1" outlineLevel="1" x14ac:dyDescent="0.25">
      <c r="A394" s="51">
        <v>388</v>
      </c>
      <c r="B394" s="55">
        <f t="shared" si="85"/>
        <v>2577.484780486398</v>
      </c>
      <c r="C394" s="55">
        <f t="shared" si="86"/>
        <v>1887.3243676111117</v>
      </c>
      <c r="D394" s="55">
        <f t="shared" si="87"/>
        <v>690.16041287528617</v>
      </c>
      <c r="E394" s="55">
        <f t="shared" si="88"/>
        <v>70846.944114517275</v>
      </c>
      <c r="F394" s="44"/>
      <c r="G394" s="55">
        <f t="shared" si="89"/>
        <v>833.18109086076709</v>
      </c>
      <c r="H394" s="55">
        <f t="shared" si="90"/>
        <v>634.5</v>
      </c>
      <c r="I394" s="55">
        <f t="shared" si="91"/>
        <v>198.68109086076711</v>
      </c>
      <c r="J394" s="55">
        <f t="shared" si="92"/>
        <v>20304</v>
      </c>
      <c r="K394" s="49"/>
      <c r="L394" s="55">
        <f t="shared" si="96"/>
        <v>738.85886002869779</v>
      </c>
      <c r="M394" s="55">
        <f t="shared" si="95"/>
        <v>566.55758712085992</v>
      </c>
      <c r="N394" s="55">
        <f t="shared" si="93"/>
        <v>172.3012729078379</v>
      </c>
      <c r="O394" s="55">
        <f t="shared" si="94"/>
        <v>17591.839808175355</v>
      </c>
    </row>
    <row r="395" spans="1:15" s="41" customFormat="1" outlineLevel="1" x14ac:dyDescent="0.25">
      <c r="A395" s="51">
        <v>389</v>
      </c>
      <c r="B395" s="55">
        <f t="shared" si="85"/>
        <v>2577.484780486398</v>
      </c>
      <c r="C395" s="55">
        <f t="shared" si="86"/>
        <v>1905.2327977357666</v>
      </c>
      <c r="D395" s="55">
        <f t="shared" si="87"/>
        <v>672.25198275063144</v>
      </c>
      <c r="E395" s="55">
        <f t="shared" si="88"/>
        <v>68941.711316781511</v>
      </c>
      <c r="F395" s="44"/>
      <c r="G395" s="55">
        <f t="shared" si="89"/>
        <v>827.16045174377416</v>
      </c>
      <c r="H395" s="55">
        <f t="shared" si="90"/>
        <v>634.5</v>
      </c>
      <c r="I395" s="55">
        <f t="shared" si="91"/>
        <v>192.66045174377416</v>
      </c>
      <c r="J395" s="55">
        <f t="shared" si="92"/>
        <v>19669.5</v>
      </c>
      <c r="K395" s="49"/>
      <c r="L395" s="55">
        <f t="shared" si="96"/>
        <v>738.85886002869779</v>
      </c>
      <c r="M395" s="55">
        <f t="shared" si="95"/>
        <v>571.93353475056665</v>
      </c>
      <c r="N395" s="55">
        <f t="shared" si="93"/>
        <v>166.92532527813108</v>
      </c>
      <c r="O395" s="55">
        <f t="shared" si="94"/>
        <v>17019.906273424789</v>
      </c>
    </row>
    <row r="396" spans="1:15" s="41" customFormat="1" outlineLevel="1" x14ac:dyDescent="0.25">
      <c r="A396" s="51">
        <v>390</v>
      </c>
      <c r="B396" s="55">
        <f t="shared" si="85"/>
        <v>2577.4847804863975</v>
      </c>
      <c r="C396" s="55">
        <f t="shared" si="86"/>
        <v>1923.3111572456573</v>
      </c>
      <c r="D396" s="55">
        <f t="shared" si="87"/>
        <v>654.17362324074043</v>
      </c>
      <c r="E396" s="55">
        <f t="shared" si="88"/>
        <v>67018.400159535857</v>
      </c>
      <c r="F396" s="44"/>
      <c r="G396" s="55">
        <f t="shared" si="89"/>
        <v>821.13981262678124</v>
      </c>
      <c r="H396" s="55">
        <f t="shared" si="90"/>
        <v>634.5</v>
      </c>
      <c r="I396" s="55">
        <f t="shared" si="91"/>
        <v>186.63981262678121</v>
      </c>
      <c r="J396" s="55">
        <f t="shared" si="92"/>
        <v>19035</v>
      </c>
      <c r="K396" s="49"/>
      <c r="L396" s="55">
        <f t="shared" si="96"/>
        <v>738.85886002869779</v>
      </c>
      <c r="M396" s="55">
        <f t="shared" si="95"/>
        <v>577.36049363415896</v>
      </c>
      <c r="N396" s="55">
        <f t="shared" si="93"/>
        <v>161.49836639453881</v>
      </c>
      <c r="O396" s="55">
        <f t="shared" si="94"/>
        <v>16442.545779790631</v>
      </c>
    </row>
    <row r="397" spans="1:15" s="41" customFormat="1" outlineLevel="1" x14ac:dyDescent="0.25">
      <c r="A397" s="51">
        <v>391</v>
      </c>
      <c r="B397" s="55">
        <f t="shared" si="85"/>
        <v>2577.4847804863975</v>
      </c>
      <c r="C397" s="55">
        <f t="shared" si="86"/>
        <v>1941.5610585655345</v>
      </c>
      <c r="D397" s="55">
        <f t="shared" si="87"/>
        <v>635.92372192086316</v>
      </c>
      <c r="E397" s="55">
        <f t="shared" si="88"/>
        <v>65076.839100970319</v>
      </c>
      <c r="F397" s="44"/>
      <c r="G397" s="55">
        <f t="shared" si="89"/>
        <v>815.11917350978831</v>
      </c>
      <c r="H397" s="55">
        <f t="shared" si="90"/>
        <v>634.5</v>
      </c>
      <c r="I397" s="55">
        <f t="shared" si="91"/>
        <v>180.61917350978828</v>
      </c>
      <c r="J397" s="55">
        <f t="shared" si="92"/>
        <v>18400.5</v>
      </c>
      <c r="K397" s="49"/>
      <c r="L397" s="55">
        <f t="shared" si="96"/>
        <v>738.85886002869779</v>
      </c>
      <c r="M397" s="55">
        <f t="shared" si="95"/>
        <v>582.83894780686217</v>
      </c>
      <c r="N397" s="55">
        <f t="shared" si="93"/>
        <v>156.01991222183563</v>
      </c>
      <c r="O397" s="55">
        <f t="shared" si="94"/>
        <v>15859.706831983769</v>
      </c>
    </row>
    <row r="398" spans="1:15" s="41" customFormat="1" outlineLevel="1" x14ac:dyDescent="0.25">
      <c r="A398" s="51">
        <v>392</v>
      </c>
      <c r="B398" s="55">
        <f t="shared" si="85"/>
        <v>2577.484780486398</v>
      </c>
      <c r="C398" s="55">
        <f t="shared" si="86"/>
        <v>1959.984129420113</v>
      </c>
      <c r="D398" s="55">
        <f t="shared" si="87"/>
        <v>617.50065106628483</v>
      </c>
      <c r="E398" s="55">
        <f t="shared" si="88"/>
        <v>63116.854971550209</v>
      </c>
      <c r="F398" s="44"/>
      <c r="G398" s="55">
        <f t="shared" si="89"/>
        <v>809.09853439279527</v>
      </c>
      <c r="H398" s="55">
        <f t="shared" si="90"/>
        <v>634.5</v>
      </c>
      <c r="I398" s="55">
        <f t="shared" si="91"/>
        <v>174.59853439279533</v>
      </c>
      <c r="J398" s="55">
        <f t="shared" si="92"/>
        <v>17766</v>
      </c>
      <c r="K398" s="49"/>
      <c r="L398" s="55">
        <f t="shared" si="96"/>
        <v>738.85886002869779</v>
      </c>
      <c r="M398" s="55">
        <f t="shared" si="95"/>
        <v>588.36938589681176</v>
      </c>
      <c r="N398" s="55">
        <f t="shared" si="93"/>
        <v>150.48947413188606</v>
      </c>
      <c r="O398" s="55">
        <f t="shared" si="94"/>
        <v>15271.337446086956</v>
      </c>
    </row>
    <row r="399" spans="1:15" s="41" customFormat="1" outlineLevel="1" x14ac:dyDescent="0.25">
      <c r="A399" s="51">
        <v>393</v>
      </c>
      <c r="B399" s="55">
        <f t="shared" si="85"/>
        <v>2577.484780486398</v>
      </c>
      <c r="C399" s="55">
        <f t="shared" si="86"/>
        <v>1978.5820129792496</v>
      </c>
      <c r="D399" s="55">
        <f t="shared" si="87"/>
        <v>598.90276750714838</v>
      </c>
      <c r="E399" s="55">
        <f t="shared" si="88"/>
        <v>61138.27295857096</v>
      </c>
      <c r="F399" s="44"/>
      <c r="G399" s="55">
        <f t="shared" si="89"/>
        <v>803.07789527580235</v>
      </c>
      <c r="H399" s="55">
        <f t="shared" si="90"/>
        <v>634.5</v>
      </c>
      <c r="I399" s="55">
        <f t="shared" si="91"/>
        <v>168.5778952758024</v>
      </c>
      <c r="J399" s="55">
        <f t="shared" si="92"/>
        <v>17131.5</v>
      </c>
      <c r="K399" s="49"/>
      <c r="L399" s="55">
        <f t="shared" si="96"/>
        <v>738.85886002869779</v>
      </c>
      <c r="M399" s="55">
        <f t="shared" si="95"/>
        <v>593.95230116863445</v>
      </c>
      <c r="N399" s="55">
        <f t="shared" si="93"/>
        <v>144.9065588600634</v>
      </c>
      <c r="O399" s="55">
        <f t="shared" si="94"/>
        <v>14677.385144918322</v>
      </c>
    </row>
    <row r="400" spans="1:15" s="41" customFormat="1" outlineLevel="1" x14ac:dyDescent="0.25">
      <c r="A400" s="51">
        <v>394</v>
      </c>
      <c r="B400" s="55">
        <f t="shared" si="85"/>
        <v>2577.4847804863984</v>
      </c>
      <c r="C400" s="55">
        <f t="shared" si="86"/>
        <v>1997.3563680045004</v>
      </c>
      <c r="D400" s="55">
        <f t="shared" si="87"/>
        <v>580.12841248189784</v>
      </c>
      <c r="E400" s="55">
        <f t="shared" si="88"/>
        <v>59140.916590566463</v>
      </c>
      <c r="F400" s="44"/>
      <c r="G400" s="55">
        <f t="shared" si="89"/>
        <v>797.05725615880942</v>
      </c>
      <c r="H400" s="55">
        <f t="shared" si="90"/>
        <v>634.5</v>
      </c>
      <c r="I400" s="55">
        <f t="shared" si="91"/>
        <v>162.55725615880945</v>
      </c>
      <c r="J400" s="55">
        <f t="shared" si="92"/>
        <v>16497</v>
      </c>
      <c r="K400" s="49"/>
      <c r="L400" s="55">
        <f t="shared" si="96"/>
        <v>738.85886002869779</v>
      </c>
      <c r="M400" s="55">
        <f t="shared" si="95"/>
        <v>599.58819156744266</v>
      </c>
      <c r="N400" s="55">
        <f t="shared" si="93"/>
        <v>139.27066846125513</v>
      </c>
      <c r="O400" s="55">
        <f t="shared" si="94"/>
        <v>14077.79695335088</v>
      </c>
    </row>
    <row r="401" spans="1:15" s="41" customFormat="1" outlineLevel="1" x14ac:dyDescent="0.25">
      <c r="A401" s="51">
        <v>395</v>
      </c>
      <c r="B401" s="55">
        <f t="shared" si="85"/>
        <v>2577.4847804863975</v>
      </c>
      <c r="C401" s="55">
        <f t="shared" si="86"/>
        <v>2016.3088689970655</v>
      </c>
      <c r="D401" s="55">
        <f t="shared" si="87"/>
        <v>561.17591148933229</v>
      </c>
      <c r="E401" s="55">
        <f t="shared" si="88"/>
        <v>57124.607721569395</v>
      </c>
      <c r="F401" s="44"/>
      <c r="G401" s="55">
        <f t="shared" si="89"/>
        <v>791.0366170418165</v>
      </c>
      <c r="H401" s="55">
        <f t="shared" si="90"/>
        <v>634.5</v>
      </c>
      <c r="I401" s="55">
        <f t="shared" si="91"/>
        <v>156.5366170418165</v>
      </c>
      <c r="J401" s="55">
        <f t="shared" si="92"/>
        <v>15862.5</v>
      </c>
      <c r="K401" s="49"/>
      <c r="L401" s="55">
        <f t="shared" si="96"/>
        <v>738.85886002869779</v>
      </c>
      <c r="M401" s="55">
        <f t="shared" si="95"/>
        <v>605.27755976324727</v>
      </c>
      <c r="N401" s="55">
        <f t="shared" si="93"/>
        <v>133.58130026545055</v>
      </c>
      <c r="O401" s="55">
        <f t="shared" si="94"/>
        <v>13472.519393587632</v>
      </c>
    </row>
    <row r="402" spans="1:15" s="41" customFormat="1" x14ac:dyDescent="0.25">
      <c r="A402" s="49">
        <v>396</v>
      </c>
      <c r="B402" s="53">
        <f t="shared" si="85"/>
        <v>2577.484780486398</v>
      </c>
      <c r="C402" s="53">
        <f t="shared" si="86"/>
        <v>2035.4412063471423</v>
      </c>
      <c r="D402" s="53">
        <f t="shared" si="87"/>
        <v>542.04357413925572</v>
      </c>
      <c r="E402" s="53">
        <f t="shared" si="88"/>
        <v>55089.166515222256</v>
      </c>
      <c r="F402" s="44"/>
      <c r="G402" s="53">
        <f t="shared" si="89"/>
        <v>785.01597792482357</v>
      </c>
      <c r="H402" s="53">
        <f t="shared" si="90"/>
        <v>634.5</v>
      </c>
      <c r="I402" s="53">
        <f t="shared" si="91"/>
        <v>150.51597792482357</v>
      </c>
      <c r="J402" s="53">
        <f t="shared" si="92"/>
        <v>15228</v>
      </c>
      <c r="K402" s="49"/>
      <c r="L402" s="53">
        <f t="shared" si="96"/>
        <v>738.85886002869779</v>
      </c>
      <c r="M402" s="53">
        <f t="shared" si="95"/>
        <v>611.0209131957904</v>
      </c>
      <c r="N402" s="53">
        <f t="shared" si="93"/>
        <v>127.83794683290739</v>
      </c>
      <c r="O402" s="53">
        <f t="shared" si="94"/>
        <v>12861.498480391841</v>
      </c>
    </row>
    <row r="403" spans="1:15" s="41" customFormat="1" outlineLevel="1" x14ac:dyDescent="0.25">
      <c r="A403" s="51">
        <v>397</v>
      </c>
      <c r="B403" s="55">
        <f t="shared" si="85"/>
        <v>2577.484780486398</v>
      </c>
      <c r="C403" s="55">
        <f t="shared" si="86"/>
        <v>2054.755086484688</v>
      </c>
      <c r="D403" s="55">
        <f t="shared" si="87"/>
        <v>522.72969400170984</v>
      </c>
      <c r="E403" s="55">
        <f t="shared" si="88"/>
        <v>53034.411428737571</v>
      </c>
      <c r="F403" s="44"/>
      <c r="G403" s="55">
        <f t="shared" si="89"/>
        <v>778.99533880783065</v>
      </c>
      <c r="H403" s="55">
        <f t="shared" si="90"/>
        <v>634.5</v>
      </c>
      <c r="I403" s="55">
        <f t="shared" si="91"/>
        <v>144.49533880783062</v>
      </c>
      <c r="J403" s="55">
        <f t="shared" si="92"/>
        <v>14593.5</v>
      </c>
      <c r="K403" s="49"/>
      <c r="L403" s="55">
        <f>+M403+N403</f>
        <v>657.93586592521945</v>
      </c>
      <c r="M403" s="55">
        <f>IF(O402&lt;0,0,+O402/($C$3-A402))</f>
        <v>535.89577001632676</v>
      </c>
      <c r="N403" s="55">
        <f t="shared" si="93"/>
        <v>122.04009590889268</v>
      </c>
      <c r="O403" s="55">
        <f t="shared" si="94"/>
        <v>12325.602710375515</v>
      </c>
    </row>
    <row r="404" spans="1:15" s="41" customFormat="1" outlineLevel="1" x14ac:dyDescent="0.25">
      <c r="A404" s="51">
        <v>398</v>
      </c>
      <c r="B404" s="55">
        <f t="shared" si="85"/>
        <v>2577.484780486398</v>
      </c>
      <c r="C404" s="55">
        <f t="shared" si="86"/>
        <v>2074.2522320316225</v>
      </c>
      <c r="D404" s="55">
        <f t="shared" si="87"/>
        <v>503.23254845477538</v>
      </c>
      <c r="E404" s="55">
        <f t="shared" si="88"/>
        <v>50960.15919670595</v>
      </c>
      <c r="F404" s="44"/>
      <c r="G404" s="55">
        <f t="shared" si="89"/>
        <v>772.97469969083772</v>
      </c>
      <c r="H404" s="55">
        <f t="shared" si="90"/>
        <v>634.5</v>
      </c>
      <c r="I404" s="55">
        <f t="shared" si="91"/>
        <v>138.47469969083767</v>
      </c>
      <c r="J404" s="55">
        <f t="shared" si="92"/>
        <v>13959</v>
      </c>
      <c r="K404" s="49"/>
      <c r="L404" s="55">
        <f t="shared" si="96"/>
        <v>657.93586592521945</v>
      </c>
      <c r="M404" s="55">
        <f t="shared" si="95"/>
        <v>540.98077401253067</v>
      </c>
      <c r="N404" s="55">
        <f t="shared" si="93"/>
        <v>116.95509191268883</v>
      </c>
      <c r="O404" s="55">
        <f t="shared" si="94"/>
        <v>11784.621936362984</v>
      </c>
    </row>
    <row r="405" spans="1:15" s="41" customFormat="1" outlineLevel="1" x14ac:dyDescent="0.25">
      <c r="A405" s="51">
        <v>399</v>
      </c>
      <c r="B405" s="55">
        <f t="shared" si="85"/>
        <v>2577.484780486398</v>
      </c>
      <c r="C405" s="55">
        <f t="shared" si="86"/>
        <v>2093.9343819554674</v>
      </c>
      <c r="D405" s="55">
        <f t="shared" si="87"/>
        <v>483.55039853093064</v>
      </c>
      <c r="E405" s="55">
        <f t="shared" si="88"/>
        <v>48866.22481475048</v>
      </c>
      <c r="F405" s="44"/>
      <c r="G405" s="55">
        <f t="shared" si="89"/>
        <v>766.9540605738448</v>
      </c>
      <c r="H405" s="55">
        <f t="shared" si="90"/>
        <v>634.5</v>
      </c>
      <c r="I405" s="55">
        <f t="shared" si="91"/>
        <v>132.45406057384474</v>
      </c>
      <c r="J405" s="55">
        <f t="shared" si="92"/>
        <v>13324.5</v>
      </c>
      <c r="K405" s="49"/>
      <c r="L405" s="55">
        <f t="shared" si="96"/>
        <v>657.93586592521945</v>
      </c>
      <c r="M405" s="55">
        <f t="shared" si="95"/>
        <v>546.11402855872598</v>
      </c>
      <c r="N405" s="55">
        <f t="shared" si="93"/>
        <v>111.82183736649345</v>
      </c>
      <c r="O405" s="55">
        <f t="shared" si="94"/>
        <v>11238.507907804258</v>
      </c>
    </row>
    <row r="406" spans="1:15" s="41" customFormat="1" outlineLevel="1" x14ac:dyDescent="0.25">
      <c r="A406" s="51">
        <v>400</v>
      </c>
      <c r="B406" s="55">
        <f t="shared" si="85"/>
        <v>2577.484780486398</v>
      </c>
      <c r="C406" s="55">
        <f t="shared" si="86"/>
        <v>2113.8032917244468</v>
      </c>
      <c r="D406" s="55">
        <f t="shared" si="87"/>
        <v>463.68148876195107</v>
      </c>
      <c r="E406" s="55">
        <f t="shared" si="88"/>
        <v>46752.421523026031</v>
      </c>
      <c r="F406" s="44"/>
      <c r="G406" s="55">
        <f t="shared" si="89"/>
        <v>760.93342145685176</v>
      </c>
      <c r="H406" s="55">
        <f t="shared" si="90"/>
        <v>634.5</v>
      </c>
      <c r="I406" s="55">
        <f t="shared" si="91"/>
        <v>126.43342145685179</v>
      </c>
      <c r="J406" s="55">
        <f t="shared" si="92"/>
        <v>12690</v>
      </c>
      <c r="K406" s="49"/>
      <c r="L406" s="55">
        <f t="shared" si="96"/>
        <v>657.93586592521945</v>
      </c>
      <c r="M406" s="55">
        <f t="shared" si="95"/>
        <v>551.29599149439071</v>
      </c>
      <c r="N406" s="55">
        <f t="shared" si="93"/>
        <v>106.63987443082873</v>
      </c>
      <c r="O406" s="55">
        <f t="shared" si="94"/>
        <v>10687.211916309867</v>
      </c>
    </row>
    <row r="407" spans="1:15" s="41" customFormat="1" outlineLevel="1" x14ac:dyDescent="0.25">
      <c r="A407" s="51">
        <v>401</v>
      </c>
      <c r="B407" s="55">
        <f t="shared" si="85"/>
        <v>2577.4847804863984</v>
      </c>
      <c r="C407" s="55">
        <f t="shared" si="86"/>
        <v>2133.8607334640606</v>
      </c>
      <c r="D407" s="55">
        <f t="shared" si="87"/>
        <v>443.62404702233772</v>
      </c>
      <c r="E407" s="55">
        <f t="shared" si="88"/>
        <v>44618.560789561969</v>
      </c>
      <c r="F407" s="44"/>
      <c r="G407" s="55">
        <f t="shared" si="89"/>
        <v>754.91278233985884</v>
      </c>
      <c r="H407" s="55">
        <f t="shared" si="90"/>
        <v>634.5</v>
      </c>
      <c r="I407" s="55">
        <f t="shared" si="91"/>
        <v>120.41278233985885</v>
      </c>
      <c r="J407" s="55">
        <f t="shared" si="92"/>
        <v>12055.5</v>
      </c>
      <c r="K407" s="49"/>
      <c r="L407" s="55">
        <f t="shared" si="96"/>
        <v>657.93586592521945</v>
      </c>
      <c r="M407" s="55">
        <f t="shared" si="95"/>
        <v>556.52712500334667</v>
      </c>
      <c r="N407" s="55">
        <f t="shared" si="93"/>
        <v>101.40874092187279</v>
      </c>
      <c r="O407" s="55">
        <f t="shared" si="94"/>
        <v>10130.684791306519</v>
      </c>
    </row>
    <row r="408" spans="1:15" s="41" customFormat="1" outlineLevel="1" x14ac:dyDescent="0.25">
      <c r="A408" s="51">
        <v>402</v>
      </c>
      <c r="B408" s="55">
        <f t="shared" si="85"/>
        <v>2577.484780486398</v>
      </c>
      <c r="C408" s="55">
        <f t="shared" si="86"/>
        <v>2154.1084961151382</v>
      </c>
      <c r="D408" s="55">
        <f t="shared" si="87"/>
        <v>423.37628437125971</v>
      </c>
      <c r="E408" s="55">
        <f t="shared" si="88"/>
        <v>42464.452293446833</v>
      </c>
      <c r="F408" s="44"/>
      <c r="G408" s="55">
        <f t="shared" si="89"/>
        <v>748.89214322286591</v>
      </c>
      <c r="H408" s="55">
        <f t="shared" si="90"/>
        <v>634.5</v>
      </c>
      <c r="I408" s="55">
        <f t="shared" si="91"/>
        <v>114.39214322286591</v>
      </c>
      <c r="J408" s="55">
        <f t="shared" si="92"/>
        <v>11421</v>
      </c>
      <c r="K408" s="49"/>
      <c r="L408" s="55">
        <f t="shared" si="96"/>
        <v>657.93586592521945</v>
      </c>
      <c r="M408" s="55">
        <f t="shared" si="95"/>
        <v>561.80789565498219</v>
      </c>
      <c r="N408" s="55">
        <f t="shared" si="93"/>
        <v>96.127970270237213</v>
      </c>
      <c r="O408" s="55">
        <f t="shared" si="94"/>
        <v>9568.8768956515378</v>
      </c>
    </row>
    <row r="409" spans="1:15" s="41" customFormat="1" outlineLevel="1" x14ac:dyDescent="0.25">
      <c r="A409" s="51">
        <v>403</v>
      </c>
      <c r="B409" s="55">
        <f t="shared" si="85"/>
        <v>2577.484780486398</v>
      </c>
      <c r="C409" s="55">
        <f t="shared" si="86"/>
        <v>2174.5483855934008</v>
      </c>
      <c r="D409" s="55">
        <f t="shared" si="87"/>
        <v>402.9363948929971</v>
      </c>
      <c r="E409" s="55">
        <f t="shared" si="88"/>
        <v>40289.903907853433</v>
      </c>
      <c r="F409" s="44"/>
      <c r="G409" s="55">
        <f t="shared" si="89"/>
        <v>742.87150410587299</v>
      </c>
      <c r="H409" s="55">
        <f t="shared" si="90"/>
        <v>634.5</v>
      </c>
      <c r="I409" s="55">
        <f t="shared" si="91"/>
        <v>108.37150410587296</v>
      </c>
      <c r="J409" s="55">
        <f t="shared" si="92"/>
        <v>10786.5</v>
      </c>
      <c r="K409" s="49"/>
      <c r="L409" s="55">
        <f t="shared" si="96"/>
        <v>657.93586592521945</v>
      </c>
      <c r="M409" s="55">
        <f t="shared" si="95"/>
        <v>567.13877444586615</v>
      </c>
      <c r="N409" s="55">
        <f t="shared" si="93"/>
        <v>90.797091479353256</v>
      </c>
      <c r="O409" s="55">
        <f t="shared" si="94"/>
        <v>9001.7381212056716</v>
      </c>
    </row>
    <row r="410" spans="1:15" s="41" customFormat="1" outlineLevel="1" x14ac:dyDescent="0.25">
      <c r="A410" s="51">
        <v>404</v>
      </c>
      <c r="B410" s="55">
        <f t="shared" si="85"/>
        <v>2577.484780486398</v>
      </c>
      <c r="C410" s="55">
        <f t="shared" si="86"/>
        <v>2195.1822249505285</v>
      </c>
      <c r="D410" s="55">
        <f t="shared" si="87"/>
        <v>382.30255553586949</v>
      </c>
      <c r="E410" s="55">
        <f t="shared" si="88"/>
        <v>38094.721682902906</v>
      </c>
      <c r="F410" s="44"/>
      <c r="G410" s="55">
        <f t="shared" si="89"/>
        <v>736.85086498888006</v>
      </c>
      <c r="H410" s="55">
        <f t="shared" si="90"/>
        <v>634.5</v>
      </c>
      <c r="I410" s="55">
        <f t="shared" si="91"/>
        <v>102.35086498888002</v>
      </c>
      <c r="J410" s="55">
        <f t="shared" si="92"/>
        <v>10152</v>
      </c>
      <c r="K410" s="49"/>
      <c r="L410" s="55">
        <f t="shared" si="96"/>
        <v>657.93586592521945</v>
      </c>
      <c r="M410" s="55">
        <f t="shared" si="95"/>
        <v>572.52023684175617</v>
      </c>
      <c r="N410" s="55">
        <f t="shared" si="93"/>
        <v>85.415629083463244</v>
      </c>
      <c r="O410" s="55">
        <f t="shared" si="94"/>
        <v>8429.2178843639158</v>
      </c>
    </row>
    <row r="411" spans="1:15" s="41" customFormat="1" outlineLevel="1" x14ac:dyDescent="0.25">
      <c r="A411" s="51">
        <v>405</v>
      </c>
      <c r="B411" s="55">
        <f t="shared" si="85"/>
        <v>2577.484780486398</v>
      </c>
      <c r="C411" s="55">
        <f t="shared" si="86"/>
        <v>2216.0118545367613</v>
      </c>
      <c r="D411" s="55">
        <f t="shared" si="87"/>
        <v>361.47292594963665</v>
      </c>
      <c r="E411" s="55">
        <f t="shared" si="88"/>
        <v>35878.709828366147</v>
      </c>
      <c r="F411" s="44"/>
      <c r="G411" s="55">
        <f t="shared" si="89"/>
        <v>730.83022587188702</v>
      </c>
      <c r="H411" s="55">
        <f t="shared" si="90"/>
        <v>634.5</v>
      </c>
      <c r="I411" s="55">
        <f t="shared" si="91"/>
        <v>96.33022587188708</v>
      </c>
      <c r="J411" s="55">
        <f t="shared" si="92"/>
        <v>9517.5</v>
      </c>
      <c r="K411" s="49"/>
      <c r="L411" s="55">
        <f t="shared" si="96"/>
        <v>657.93586592521945</v>
      </c>
      <c r="M411" s="55">
        <f t="shared" si="95"/>
        <v>577.95276282000611</v>
      </c>
      <c r="N411" s="55">
        <f t="shared" si="93"/>
        <v>79.983103105213374</v>
      </c>
      <c r="O411" s="55">
        <f t="shared" si="94"/>
        <v>7851.26512154391</v>
      </c>
    </row>
    <row r="412" spans="1:15" s="41" customFormat="1" outlineLevel="1" x14ac:dyDescent="0.25">
      <c r="A412" s="51">
        <v>406</v>
      </c>
      <c r="B412" s="55">
        <f t="shared" si="85"/>
        <v>2577.4847804863984</v>
      </c>
      <c r="C412" s="55">
        <f t="shared" si="86"/>
        <v>2237.0391321650422</v>
      </c>
      <c r="D412" s="55">
        <f t="shared" si="87"/>
        <v>340.44564832135597</v>
      </c>
      <c r="E412" s="55">
        <f t="shared" si="88"/>
        <v>33641.670696201109</v>
      </c>
      <c r="F412" s="44"/>
      <c r="G412" s="55">
        <f t="shared" si="89"/>
        <v>724.8095867548941</v>
      </c>
      <c r="H412" s="55">
        <f t="shared" si="90"/>
        <v>634.5</v>
      </c>
      <c r="I412" s="55">
        <f t="shared" si="91"/>
        <v>90.309586754894141</v>
      </c>
      <c r="J412" s="55">
        <f t="shared" si="92"/>
        <v>8883</v>
      </c>
      <c r="K412" s="49"/>
      <c r="L412" s="55">
        <f t="shared" si="96"/>
        <v>657.93586592521945</v>
      </c>
      <c r="M412" s="55">
        <f t="shared" si="95"/>
        <v>583.43683691237527</v>
      </c>
      <c r="N412" s="55">
        <f t="shared" si="93"/>
        <v>74.499029012844147</v>
      </c>
      <c r="O412" s="55">
        <f t="shared" si="94"/>
        <v>7267.8282846315351</v>
      </c>
    </row>
    <row r="413" spans="1:15" s="41" customFormat="1" outlineLevel="1" x14ac:dyDescent="0.25">
      <c r="A413" s="51">
        <v>407</v>
      </c>
      <c r="B413" s="55">
        <f t="shared" si="85"/>
        <v>2577.4847804863984</v>
      </c>
      <c r="C413" s="55">
        <f t="shared" si="86"/>
        <v>2258.2659332767157</v>
      </c>
      <c r="D413" s="55">
        <f t="shared" si="87"/>
        <v>319.21884720968256</v>
      </c>
      <c r="E413" s="55">
        <f t="shared" si="88"/>
        <v>31383.404762924394</v>
      </c>
      <c r="F413" s="44"/>
      <c r="G413" s="55">
        <f t="shared" si="89"/>
        <v>718.78894763790117</v>
      </c>
      <c r="H413" s="55">
        <f t="shared" si="90"/>
        <v>634.5</v>
      </c>
      <c r="I413" s="55">
        <f t="shared" si="91"/>
        <v>84.288947637901202</v>
      </c>
      <c r="J413" s="55">
        <f t="shared" si="92"/>
        <v>8248.5</v>
      </c>
      <c r="K413" s="49"/>
      <c r="L413" s="55">
        <f t="shared" si="96"/>
        <v>657.93586592521945</v>
      </c>
      <c r="M413" s="55">
        <f t="shared" si="95"/>
        <v>588.97294824824496</v>
      </c>
      <c r="N413" s="55">
        <f t="shared" si="93"/>
        <v>68.962917676974527</v>
      </c>
      <c r="O413" s="55">
        <f t="shared" si="94"/>
        <v>6678.8553363832898</v>
      </c>
    </row>
    <row r="414" spans="1:15" s="41" customFormat="1" x14ac:dyDescent="0.25">
      <c r="A414" s="49">
        <v>408</v>
      </c>
      <c r="B414" s="53">
        <f t="shared" si="85"/>
        <v>2577.484780486398</v>
      </c>
      <c r="C414" s="53">
        <f t="shared" si="86"/>
        <v>2279.6941511088012</v>
      </c>
      <c r="D414" s="53">
        <f t="shared" si="87"/>
        <v>297.79062937759687</v>
      </c>
      <c r="E414" s="53">
        <f t="shared" si="88"/>
        <v>29103.710611815593</v>
      </c>
      <c r="F414" s="44"/>
      <c r="G414" s="53">
        <f t="shared" si="89"/>
        <v>712.76830852090825</v>
      </c>
      <c r="H414" s="53">
        <f t="shared" si="90"/>
        <v>634.5</v>
      </c>
      <c r="I414" s="53">
        <f t="shared" si="91"/>
        <v>78.268308520908249</v>
      </c>
      <c r="J414" s="53">
        <f t="shared" si="92"/>
        <v>7614</v>
      </c>
      <c r="K414" s="49"/>
      <c r="L414" s="53">
        <f t="shared" si="96"/>
        <v>657.93586592521945</v>
      </c>
      <c r="M414" s="53">
        <f t="shared" si="95"/>
        <v>594.56159059824336</v>
      </c>
      <c r="N414" s="53">
        <f t="shared" si="93"/>
        <v>63.374275326976033</v>
      </c>
      <c r="O414" s="53">
        <f t="shared" si="94"/>
        <v>6084.2937457850467</v>
      </c>
    </row>
    <row r="415" spans="1:15" s="41" customFormat="1" outlineLevel="1" x14ac:dyDescent="0.25">
      <c r="A415" s="51">
        <v>409</v>
      </c>
      <c r="B415" s="55">
        <f t="shared" si="85"/>
        <v>2577.4847804863984</v>
      </c>
      <c r="C415" s="55">
        <f t="shared" si="86"/>
        <v>2301.325696862853</v>
      </c>
      <c r="D415" s="55">
        <f t="shared" si="87"/>
        <v>276.15908362354543</v>
      </c>
      <c r="E415" s="55">
        <f t="shared" si="88"/>
        <v>26802.384914952741</v>
      </c>
      <c r="F415" s="44"/>
      <c r="G415" s="55">
        <f t="shared" si="89"/>
        <v>706.74766940391532</v>
      </c>
      <c r="H415" s="55">
        <f t="shared" si="90"/>
        <v>634.5</v>
      </c>
      <c r="I415" s="55">
        <f t="shared" si="91"/>
        <v>72.24766940391531</v>
      </c>
      <c r="J415" s="55">
        <f t="shared" si="92"/>
        <v>6979.5</v>
      </c>
      <c r="K415" s="49"/>
      <c r="L415" s="55">
        <f>+M415+N415</f>
        <v>564.75708232235354</v>
      </c>
      <c r="M415" s="55">
        <f>IF(O414&lt;0,0,+O414/($C$3-A414))</f>
        <v>507.02447881542054</v>
      </c>
      <c r="N415" s="55">
        <f t="shared" si="93"/>
        <v>57.732603506932968</v>
      </c>
      <c r="O415" s="55">
        <f t="shared" si="94"/>
        <v>5577.2692669696262</v>
      </c>
    </row>
    <row r="416" spans="1:15" s="41" customFormat="1" outlineLevel="1" x14ac:dyDescent="0.25">
      <c r="A416" s="51">
        <v>410</v>
      </c>
      <c r="B416" s="55">
        <f t="shared" si="85"/>
        <v>2577.484780486398</v>
      </c>
      <c r="C416" s="55">
        <f t="shared" si="86"/>
        <v>2323.1624998754191</v>
      </c>
      <c r="D416" s="55">
        <f t="shared" si="87"/>
        <v>254.32228061097877</v>
      </c>
      <c r="E416" s="55">
        <f t="shared" si="88"/>
        <v>24479.222415077322</v>
      </c>
      <c r="F416" s="44"/>
      <c r="G416" s="55">
        <f t="shared" si="89"/>
        <v>700.7270302869224</v>
      </c>
      <c r="H416" s="55">
        <f t="shared" si="90"/>
        <v>634.5</v>
      </c>
      <c r="I416" s="55">
        <f t="shared" si="91"/>
        <v>66.227030286922371</v>
      </c>
      <c r="J416" s="55">
        <f t="shared" si="92"/>
        <v>6345</v>
      </c>
      <c r="K416" s="49"/>
      <c r="L416" s="55">
        <f t="shared" si="96"/>
        <v>564.75708232235354</v>
      </c>
      <c r="M416" s="55">
        <f t="shared" si="95"/>
        <v>511.83552910766497</v>
      </c>
      <c r="N416" s="55">
        <f t="shared" si="93"/>
        <v>52.921553214688551</v>
      </c>
      <c r="O416" s="55">
        <f t="shared" si="94"/>
        <v>5065.4337378619612</v>
      </c>
    </row>
    <row r="417" spans="1:15" s="41" customFormat="1" outlineLevel="1" x14ac:dyDescent="0.25">
      <c r="A417" s="51">
        <v>411</v>
      </c>
      <c r="B417" s="55">
        <f t="shared" si="85"/>
        <v>2577.484780486398</v>
      </c>
      <c r="C417" s="55">
        <f t="shared" si="86"/>
        <v>2345.2065077901252</v>
      </c>
      <c r="D417" s="55">
        <f t="shared" si="87"/>
        <v>232.27827269627261</v>
      </c>
      <c r="E417" s="55">
        <f t="shared" si="88"/>
        <v>22134.015907287197</v>
      </c>
      <c r="F417" s="44"/>
      <c r="G417" s="55">
        <f t="shared" si="89"/>
        <v>694.70639116992947</v>
      </c>
      <c r="H417" s="55">
        <f t="shared" si="90"/>
        <v>634.5</v>
      </c>
      <c r="I417" s="55">
        <f t="shared" si="91"/>
        <v>60.206391169929425</v>
      </c>
      <c r="J417" s="55">
        <f t="shared" si="92"/>
        <v>5710.5</v>
      </c>
      <c r="K417" s="49"/>
      <c r="L417" s="55">
        <f t="shared" si="96"/>
        <v>564.75708232235354</v>
      </c>
      <c r="M417" s="55">
        <f t="shared" si="95"/>
        <v>516.69223045993033</v>
      </c>
      <c r="N417" s="55">
        <f t="shared" si="93"/>
        <v>48.064851862423168</v>
      </c>
      <c r="O417" s="55">
        <f t="shared" si="94"/>
        <v>4548.7415074020309</v>
      </c>
    </row>
    <row r="418" spans="1:15" s="41" customFormat="1" outlineLevel="1" x14ac:dyDescent="0.25">
      <c r="A418" s="51">
        <v>412</v>
      </c>
      <c r="B418" s="55">
        <f t="shared" si="85"/>
        <v>2577.4847804863984</v>
      </c>
      <c r="C418" s="55">
        <f t="shared" si="86"/>
        <v>2367.459686731383</v>
      </c>
      <c r="D418" s="55">
        <f t="shared" si="87"/>
        <v>210.02509375501549</v>
      </c>
      <c r="E418" s="55">
        <f t="shared" si="88"/>
        <v>19766.556220555816</v>
      </c>
      <c r="F418" s="44"/>
      <c r="G418" s="55">
        <f t="shared" si="89"/>
        <v>688.68575205293644</v>
      </c>
      <c r="H418" s="55">
        <f t="shared" si="90"/>
        <v>634.5</v>
      </c>
      <c r="I418" s="55">
        <f t="shared" si="91"/>
        <v>54.185752052936479</v>
      </c>
      <c r="J418" s="55">
        <f t="shared" si="92"/>
        <v>5076</v>
      </c>
      <c r="K418" s="49"/>
      <c r="L418" s="55">
        <f t="shared" si="96"/>
        <v>564.75708232235354</v>
      </c>
      <c r="M418" s="55">
        <f t="shared" si="95"/>
        <v>521.59501604567254</v>
      </c>
      <c r="N418" s="55">
        <f t="shared" si="93"/>
        <v>43.162066276681024</v>
      </c>
      <c r="O418" s="55">
        <f t="shared" si="94"/>
        <v>4027.1464913563586</v>
      </c>
    </row>
    <row r="419" spans="1:15" s="41" customFormat="1" outlineLevel="1" x14ac:dyDescent="0.25">
      <c r="A419" s="51">
        <v>413</v>
      </c>
      <c r="B419" s="55">
        <f t="shared" si="85"/>
        <v>2577.484780486398</v>
      </c>
      <c r="C419" s="55">
        <f t="shared" si="86"/>
        <v>2389.9240214797496</v>
      </c>
      <c r="D419" s="55">
        <f t="shared" si="87"/>
        <v>187.56075900664857</v>
      </c>
      <c r="E419" s="55">
        <f t="shared" si="88"/>
        <v>17376.632199076066</v>
      </c>
      <c r="F419" s="44"/>
      <c r="G419" s="55">
        <f t="shared" si="89"/>
        <v>682.66511293594351</v>
      </c>
      <c r="H419" s="55">
        <f t="shared" si="90"/>
        <v>634.5</v>
      </c>
      <c r="I419" s="55">
        <f t="shared" si="91"/>
        <v>48.16511293594354</v>
      </c>
      <c r="J419" s="55">
        <f t="shared" si="92"/>
        <v>4441.5</v>
      </c>
      <c r="K419" s="49"/>
      <c r="L419" s="55">
        <f t="shared" si="96"/>
        <v>564.75708232235354</v>
      </c>
      <c r="M419" s="55">
        <f t="shared" si="95"/>
        <v>526.54432314864039</v>
      </c>
      <c r="N419" s="55">
        <f t="shared" si="93"/>
        <v>38.212759173713117</v>
      </c>
      <c r="O419" s="55">
        <f t="shared" si="94"/>
        <v>3500.602168207718</v>
      </c>
    </row>
    <row r="420" spans="1:15" s="41" customFormat="1" outlineLevel="1" x14ac:dyDescent="0.25">
      <c r="A420" s="51">
        <v>414</v>
      </c>
      <c r="B420" s="55">
        <f t="shared" si="85"/>
        <v>2577.484780486398</v>
      </c>
      <c r="C420" s="55">
        <f t="shared" si="86"/>
        <v>2412.6015156489566</v>
      </c>
      <c r="D420" s="55">
        <f t="shared" si="87"/>
        <v>164.88326483744123</v>
      </c>
      <c r="E420" s="55">
        <f t="shared" si="88"/>
        <v>14964.03068342711</v>
      </c>
      <c r="F420" s="44"/>
      <c r="G420" s="55">
        <f t="shared" si="89"/>
        <v>676.64447381895059</v>
      </c>
      <c r="H420" s="55">
        <f t="shared" si="90"/>
        <v>634.5</v>
      </c>
      <c r="I420" s="55">
        <f t="shared" si="91"/>
        <v>42.144473818950601</v>
      </c>
      <c r="J420" s="55">
        <f t="shared" si="92"/>
        <v>3807</v>
      </c>
      <c r="K420" s="49"/>
      <c r="L420" s="55">
        <f t="shared" si="96"/>
        <v>564.75708232235354</v>
      </c>
      <c r="M420" s="55">
        <f t="shared" si="95"/>
        <v>531.5405932018781</v>
      </c>
      <c r="N420" s="55">
        <f t="shared" si="93"/>
        <v>33.216489120475487</v>
      </c>
      <c r="O420" s="55">
        <f t="shared" si="94"/>
        <v>2969.06157500584</v>
      </c>
    </row>
    <row r="421" spans="1:15" s="41" customFormat="1" outlineLevel="1" x14ac:dyDescent="0.25">
      <c r="A421" s="51">
        <v>415</v>
      </c>
      <c r="B421" s="55">
        <f t="shared" si="85"/>
        <v>2577.484780486398</v>
      </c>
      <c r="C421" s="55">
        <f t="shared" si="86"/>
        <v>2435.4941918646109</v>
      </c>
      <c r="D421" s="55">
        <f t="shared" si="87"/>
        <v>141.99058862178708</v>
      </c>
      <c r="E421" s="55">
        <f t="shared" si="88"/>
        <v>12528.5364915625</v>
      </c>
      <c r="F421" s="44"/>
      <c r="G421" s="55">
        <f t="shared" si="89"/>
        <v>670.62383470195766</v>
      </c>
      <c r="H421" s="55">
        <f t="shared" si="90"/>
        <v>634.5</v>
      </c>
      <c r="I421" s="55">
        <f t="shared" si="91"/>
        <v>36.123834701957655</v>
      </c>
      <c r="J421" s="55">
        <f t="shared" si="92"/>
        <v>3172.5</v>
      </c>
      <c r="K421" s="49"/>
      <c r="L421" s="55">
        <f t="shared" si="96"/>
        <v>564.75708232235354</v>
      </c>
      <c r="M421" s="55">
        <f t="shared" si="95"/>
        <v>536.58427182709613</v>
      </c>
      <c r="N421" s="55">
        <f t="shared" si="93"/>
        <v>28.172810495257426</v>
      </c>
      <c r="O421" s="55">
        <f t="shared" si="94"/>
        <v>2432.477303178744</v>
      </c>
    </row>
    <row r="422" spans="1:15" s="41" customFormat="1" outlineLevel="1" x14ac:dyDescent="0.25">
      <c r="A422" s="51">
        <v>416</v>
      </c>
      <c r="B422" s="55">
        <f t="shared" si="85"/>
        <v>2577.484780486398</v>
      </c>
      <c r="C422" s="55">
        <f t="shared" si="86"/>
        <v>2458.6040919445941</v>
      </c>
      <c r="D422" s="55">
        <f t="shared" si="87"/>
        <v>118.8806885418041</v>
      </c>
      <c r="E422" s="55">
        <f t="shared" si="88"/>
        <v>10069.932399617905</v>
      </c>
      <c r="F422" s="44"/>
      <c r="G422" s="55">
        <f t="shared" si="89"/>
        <v>664.60319558496474</v>
      </c>
      <c r="H422" s="55">
        <f t="shared" si="90"/>
        <v>634.5</v>
      </c>
      <c r="I422" s="55">
        <f t="shared" si="91"/>
        <v>30.103195584964713</v>
      </c>
      <c r="J422" s="55">
        <f t="shared" si="92"/>
        <v>2538</v>
      </c>
      <c r="K422" s="49"/>
      <c r="L422" s="55">
        <f t="shared" si="96"/>
        <v>564.75708232235354</v>
      </c>
      <c r="M422" s="55">
        <f t="shared" si="95"/>
        <v>541.6758088744175</v>
      </c>
      <c r="N422" s="55">
        <f t="shared" si="93"/>
        <v>23.081273447936088</v>
      </c>
      <c r="O422" s="55">
        <f t="shared" si="94"/>
        <v>1890.8014943043265</v>
      </c>
    </row>
    <row r="423" spans="1:15" s="41" customFormat="1" outlineLevel="1" x14ac:dyDescent="0.25">
      <c r="A423" s="51">
        <v>417</v>
      </c>
      <c r="B423" s="55">
        <f t="shared" si="85"/>
        <v>2577.484780486398</v>
      </c>
      <c r="C423" s="55">
        <f t="shared" si="86"/>
        <v>2481.9332770811748</v>
      </c>
      <c r="D423" s="55">
        <f t="shared" si="87"/>
        <v>95.551503405223272</v>
      </c>
      <c r="E423" s="55">
        <f t="shared" si="88"/>
        <v>7587.9991225367303</v>
      </c>
      <c r="F423" s="44"/>
      <c r="G423" s="55">
        <f t="shared" si="89"/>
        <v>658.58255646797181</v>
      </c>
      <c r="H423" s="55">
        <f t="shared" si="90"/>
        <v>634.5</v>
      </c>
      <c r="I423" s="55">
        <f t="shared" si="91"/>
        <v>24.08255646797177</v>
      </c>
      <c r="J423" s="55">
        <f t="shared" si="92"/>
        <v>1903.5</v>
      </c>
      <c r="K423" s="49"/>
      <c r="L423" s="55">
        <f t="shared" si="96"/>
        <v>564.75708232235354</v>
      </c>
      <c r="M423" s="55">
        <f t="shared" si="95"/>
        <v>546.81565846249953</v>
      </c>
      <c r="N423" s="55">
        <f t="shared" si="93"/>
        <v>17.941423859853959</v>
      </c>
      <c r="O423" s="55">
        <f t="shared" si="94"/>
        <v>1343.9858358418269</v>
      </c>
    </row>
    <row r="424" spans="1:15" s="41" customFormat="1" outlineLevel="1" x14ac:dyDescent="0.25">
      <c r="A424" s="51">
        <v>418</v>
      </c>
      <c r="B424" s="55">
        <f t="shared" si="85"/>
        <v>2577.484780486398</v>
      </c>
      <c r="C424" s="55">
        <f t="shared" si="86"/>
        <v>2505.4838280248491</v>
      </c>
      <c r="D424" s="55">
        <f t="shared" si="87"/>
        <v>72.000952461548877</v>
      </c>
      <c r="E424" s="55">
        <f t="shared" si="88"/>
        <v>5082.5152945118807</v>
      </c>
      <c r="F424" s="44"/>
      <c r="G424" s="55">
        <f t="shared" si="89"/>
        <v>652.56191735097877</v>
      </c>
      <c r="H424" s="55">
        <f t="shared" si="90"/>
        <v>634.5</v>
      </c>
      <c r="I424" s="55">
        <f t="shared" si="91"/>
        <v>18.061917350978828</v>
      </c>
      <c r="J424" s="55">
        <f t="shared" si="92"/>
        <v>1269</v>
      </c>
      <c r="K424" s="49"/>
      <c r="L424" s="55">
        <f t="shared" si="96"/>
        <v>564.75708232235354</v>
      </c>
      <c r="M424" s="55">
        <f t="shared" si="95"/>
        <v>552.00427901903788</v>
      </c>
      <c r="N424" s="55">
        <f t="shared" si="93"/>
        <v>12.752803303315616</v>
      </c>
      <c r="O424" s="55">
        <f t="shared" si="94"/>
        <v>791.981556822789</v>
      </c>
    </row>
    <row r="425" spans="1:15" s="41" customFormat="1" outlineLevel="1" x14ac:dyDescent="0.25">
      <c r="A425" s="51">
        <v>419</v>
      </c>
      <c r="B425" s="55">
        <f t="shared" si="85"/>
        <v>2577.4847804863984</v>
      </c>
      <c r="C425" s="55">
        <f t="shared" si="86"/>
        <v>2529.257845269924</v>
      </c>
      <c r="D425" s="55">
        <f t="shared" si="87"/>
        <v>48.226935216474601</v>
      </c>
      <c r="E425" s="55">
        <f t="shared" si="88"/>
        <v>2553.2574492419567</v>
      </c>
      <c r="F425" s="44"/>
      <c r="G425" s="55">
        <f t="shared" si="89"/>
        <v>646.54127823398585</v>
      </c>
      <c r="H425" s="55">
        <f t="shared" si="90"/>
        <v>634.5</v>
      </c>
      <c r="I425" s="55">
        <f t="shared" si="91"/>
        <v>12.041278233985885</v>
      </c>
      <c r="J425" s="55">
        <f t="shared" si="92"/>
        <v>634.5</v>
      </c>
      <c r="K425" s="49"/>
      <c r="L425" s="55">
        <f t="shared" si="96"/>
        <v>564.75708232235354</v>
      </c>
      <c r="M425" s="55">
        <f t="shared" si="95"/>
        <v>557.24213332165334</v>
      </c>
      <c r="N425" s="55">
        <f t="shared" si="93"/>
        <v>7.5149490007001614</v>
      </c>
      <c r="O425" s="55">
        <f t="shared" si="94"/>
        <v>234.73942350113566</v>
      </c>
    </row>
    <row r="426" spans="1:15" ht="15.75" thickBot="1" x14ac:dyDescent="0.3">
      <c r="A426" s="51">
        <v>420</v>
      </c>
      <c r="B426" s="53">
        <f t="shared" si="85"/>
        <v>2577.484780486398</v>
      </c>
      <c r="C426" s="53">
        <f t="shared" si="86"/>
        <v>2553.2574492418594</v>
      </c>
      <c r="D426" s="53">
        <f t="shared" si="87"/>
        <v>24.227331244538608</v>
      </c>
      <c r="E426" s="53">
        <f t="shared" si="88"/>
        <v>9.7315933089703321E-11</v>
      </c>
      <c r="F426" s="44"/>
      <c r="G426" s="53">
        <f t="shared" si="89"/>
        <v>640.52063911699292</v>
      </c>
      <c r="H426" s="53">
        <f t="shared" si="90"/>
        <v>634.5</v>
      </c>
      <c r="I426" s="53">
        <f t="shared" si="91"/>
        <v>6.0206391169929425</v>
      </c>
      <c r="J426" s="53">
        <f t="shared" si="92"/>
        <v>0</v>
      </c>
      <c r="K426" s="49"/>
      <c r="L426" s="53">
        <f t="shared" si="96"/>
        <v>564.75708232235354</v>
      </c>
      <c r="M426" s="53">
        <f t="shared" si="95"/>
        <v>562.52968853916786</v>
      </c>
      <c r="N426" s="53">
        <f t="shared" si="93"/>
        <v>2.2273937831856734</v>
      </c>
      <c r="O426" s="53">
        <f t="shared" si="94"/>
        <v>-327.7902650380322</v>
      </c>
    </row>
    <row r="427" spans="1:15" ht="15.75" thickBot="1" x14ac:dyDescent="0.3">
      <c r="B427" s="56"/>
      <c r="C427" s="57">
        <f>SUM(C7:C366)</f>
        <v>148988.15297698291</v>
      </c>
      <c r="D427" s="57">
        <f>SUM(D7:D366)</f>
        <v>778906.36799812131</v>
      </c>
      <c r="E427" s="56"/>
      <c r="F427" s="58"/>
      <c r="G427" s="56"/>
      <c r="H427" s="57">
        <f>SUM(H7:H366)</f>
        <v>228420</v>
      </c>
      <c r="I427" s="57">
        <f>SUM(I7:I366)</f>
        <v>521266.93474924879</v>
      </c>
      <c r="J427" s="56"/>
      <c r="K427" s="56"/>
      <c r="L427" s="56"/>
      <c r="M427" s="57">
        <f>SUM(M7:M366)</f>
        <v>232382.49133188021</v>
      </c>
      <c r="N427" s="57">
        <f>SUM(N7:N366)</f>
        <v>508640.35659516224</v>
      </c>
      <c r="O427" s="59"/>
    </row>
    <row r="428" spans="1:15" ht="15.75" thickBot="1" x14ac:dyDescent="0.3">
      <c r="B428" s="51"/>
      <c r="C428" s="71">
        <f>+C427+D427</f>
        <v>927894.52097510418</v>
      </c>
      <c r="D428" s="72"/>
      <c r="E428" s="51"/>
      <c r="G428" s="51"/>
      <c r="H428" s="71">
        <f>+H427+I427</f>
        <v>749686.93474924879</v>
      </c>
      <c r="I428" s="72"/>
      <c r="J428" s="51"/>
      <c r="K428" s="51"/>
      <c r="L428" s="51"/>
      <c r="M428" s="71">
        <f>+M427+N427</f>
        <v>741022.84792704252</v>
      </c>
      <c r="N428" s="72"/>
      <c r="O428" s="51"/>
    </row>
  </sheetData>
  <sheetProtection algorithmName="SHA-512" hashValue="MBQtfvGwpvXBQ51in5ENke6bQxpOOZplLFN09FXJqQTgauQh7AKHX/gO5S4xEfSZDYEWiPiKB97MxJLvcMzjFQ==" saltValue="TxlrDn+N/N/1l96WOeB6WQ==" spinCount="100000" sheet="1" objects="1" scenarios="1"/>
  <dataConsolidate/>
  <mergeCells count="6">
    <mergeCell ref="G5:J5"/>
    <mergeCell ref="B5:E5"/>
    <mergeCell ref="L5:O5"/>
    <mergeCell ref="C428:D428"/>
    <mergeCell ref="H428:I428"/>
    <mergeCell ref="M428:N428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B0C3-0D42-4578-8D54-0EC7414B789E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569C-EF0E-49BE-B9CA-78ED9959A1C8}">
  <sheetPr codeName="Planilha5"/>
  <dimension ref="A1:F18"/>
  <sheetViews>
    <sheetView showGridLines="0" workbookViewId="0">
      <selection activeCell="C6" sqref="C6"/>
    </sheetView>
  </sheetViews>
  <sheetFormatPr defaultRowHeight="15" x14ac:dyDescent="0.25"/>
  <cols>
    <col min="1" max="1" width="11.28515625" style="6" customWidth="1"/>
    <col min="2" max="2" width="9.140625" style="6"/>
    <col min="3" max="5" width="16.140625" style="6" customWidth="1"/>
    <col min="6" max="16384" width="9.140625" style="6"/>
  </cols>
  <sheetData>
    <row r="1" spans="1:6" x14ac:dyDescent="0.25">
      <c r="A1" s="33" t="s">
        <v>5</v>
      </c>
    </row>
    <row r="2" spans="1:6" ht="22.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</row>
    <row r="3" spans="1:6" x14ac:dyDescent="0.25">
      <c r="A3" s="35">
        <v>44927</v>
      </c>
      <c r="B3" s="36">
        <v>1056.4179999999999</v>
      </c>
      <c r="C3" s="37">
        <v>4.5999999999999999E-3</v>
      </c>
      <c r="D3" s="37">
        <v>4.5999999999999999E-3</v>
      </c>
      <c r="E3" s="38">
        <v>0.09</v>
      </c>
      <c r="F3" s="39"/>
    </row>
    <row r="4" spans="1:6" x14ac:dyDescent="0.25">
      <c r="A4" s="35">
        <v>44958</v>
      </c>
      <c r="B4" s="36">
        <v>1056.896</v>
      </c>
      <c r="C4" s="37">
        <v>5.0000000000000001E-4</v>
      </c>
      <c r="D4" s="37">
        <v>5.0000000000000001E-3</v>
      </c>
      <c r="E4" s="38">
        <v>8.6300000000000002E-2</v>
      </c>
      <c r="F4" s="39"/>
    </row>
    <row r="5" spans="1:6" x14ac:dyDescent="0.25">
      <c r="A5" s="35">
        <v>44986</v>
      </c>
      <c r="B5" s="36">
        <v>1060.116</v>
      </c>
      <c r="C5" s="37">
        <v>3.0000000000000001E-3</v>
      </c>
      <c r="D5" s="37">
        <v>8.0999999999999996E-3</v>
      </c>
      <c r="E5" s="38">
        <v>8.0399999999999999E-2</v>
      </c>
      <c r="F5" s="39"/>
    </row>
    <row r="6" spans="1:6" x14ac:dyDescent="0.25">
      <c r="A6" s="35">
        <v>45017</v>
      </c>
      <c r="B6" s="36">
        <v>1061.635</v>
      </c>
      <c r="C6" s="37">
        <v>1.4E-3</v>
      </c>
      <c r="D6" s="37">
        <v>9.4999999999999998E-3</v>
      </c>
      <c r="E6" s="38">
        <v>7.1800000000000003E-2</v>
      </c>
      <c r="F6" s="39"/>
    </row>
    <row r="7" spans="1:6" x14ac:dyDescent="0.25">
      <c r="A7" s="35">
        <v>45047</v>
      </c>
      <c r="B7" s="36">
        <v>1067.9190000000001</v>
      </c>
      <c r="C7" s="37">
        <v>5.8999999999999999E-3</v>
      </c>
      <c r="D7" s="37">
        <v>1.55E-2</v>
      </c>
      <c r="E7" s="38">
        <v>5.3999999999999999E-2</v>
      </c>
      <c r="F7" s="39"/>
    </row>
    <row r="8" spans="1:6" x14ac:dyDescent="0.25">
      <c r="A8" s="35">
        <v>45078</v>
      </c>
      <c r="B8" s="36">
        <v>1075.54</v>
      </c>
      <c r="C8" s="37">
        <v>7.1000000000000004E-3</v>
      </c>
      <c r="D8" s="37">
        <v>2.2700000000000001E-2</v>
      </c>
      <c r="E8" s="38">
        <v>3.9300000000000002E-2</v>
      </c>
      <c r="F8" s="39"/>
    </row>
    <row r="9" spans="1:6" x14ac:dyDescent="0.25">
      <c r="A9" s="35">
        <v>45108</v>
      </c>
      <c r="B9" s="36">
        <v>1076.626</v>
      </c>
      <c r="C9" s="37">
        <v>1E-3</v>
      </c>
      <c r="D9" s="37">
        <v>2.3800000000000002E-2</v>
      </c>
      <c r="E9" s="38">
        <v>3.15E-2</v>
      </c>
      <c r="F9" s="39"/>
    </row>
    <row r="10" spans="1:6" x14ac:dyDescent="0.25">
      <c r="A10" s="35">
        <v>45139</v>
      </c>
      <c r="B10" s="36">
        <v>1078.412</v>
      </c>
      <c r="C10" s="37">
        <v>1.6999999999999999E-3</v>
      </c>
      <c r="D10" s="37">
        <v>2.5499999999999998E-2</v>
      </c>
      <c r="E10" s="38">
        <v>3.2300000000000002E-2</v>
      </c>
      <c r="F10" s="39"/>
    </row>
    <row r="11" spans="1:6" x14ac:dyDescent="0.25">
      <c r="A11" s="35">
        <v>45170</v>
      </c>
      <c r="B11" s="36">
        <v>1082.104</v>
      </c>
      <c r="C11" s="37">
        <v>3.3999999999999998E-3</v>
      </c>
      <c r="D11" s="37">
        <v>2.9000000000000001E-2</v>
      </c>
      <c r="E11" s="38">
        <v>3.49E-2</v>
      </c>
      <c r="F11" s="39"/>
    </row>
    <row r="12" spans="1:6" x14ac:dyDescent="0.25">
      <c r="A12" s="35">
        <v>45200</v>
      </c>
      <c r="B12" s="36">
        <v>1084.242</v>
      </c>
      <c r="C12" s="37">
        <v>2E-3</v>
      </c>
      <c r="D12" s="37">
        <v>3.1E-2</v>
      </c>
      <c r="E12" s="38">
        <v>3.5700000000000003E-2</v>
      </c>
      <c r="F12" s="39"/>
    </row>
    <row r="13" spans="1:6" x14ac:dyDescent="0.25">
      <c r="A13" s="35">
        <v>45231</v>
      </c>
      <c r="B13" s="36">
        <v>1084.9860000000001</v>
      </c>
      <c r="C13" s="37">
        <v>6.9999999999999999E-4</v>
      </c>
      <c r="D13" s="37">
        <v>3.1699999999999999E-2</v>
      </c>
      <c r="E13" s="38">
        <v>3.2599999999999997E-2</v>
      </c>
      <c r="F13" s="39"/>
    </row>
    <row r="14" spans="1:6" x14ac:dyDescent="0.25">
      <c r="A14" s="35">
        <v>45261</v>
      </c>
      <c r="B14" s="36">
        <v>1088.3119999999999</v>
      </c>
      <c r="C14" s="37">
        <v>3.0999999999999999E-3</v>
      </c>
      <c r="D14" s="37">
        <v>3.49E-2</v>
      </c>
      <c r="E14" s="38">
        <v>3.49E-2</v>
      </c>
      <c r="F14" s="39"/>
    </row>
    <row r="15" spans="1:6" x14ac:dyDescent="0.25">
      <c r="A15" s="35">
        <v>45292</v>
      </c>
      <c r="B15" s="36">
        <v>1091.25</v>
      </c>
      <c r="C15" s="37">
        <v>2.7000000000000001E-3</v>
      </c>
      <c r="D15" s="37">
        <v>2.7000000000000001E-3</v>
      </c>
      <c r="E15" s="38">
        <v>3.3000000000000002E-2</v>
      </c>
      <c r="F15" s="39"/>
    </row>
    <row r="16" spans="1:6" x14ac:dyDescent="0.25">
      <c r="A16" s="35">
        <v>45323</v>
      </c>
      <c r="B16" s="36">
        <v>1092.6849999999999</v>
      </c>
      <c r="C16" s="37">
        <v>1.2999999999999999E-3</v>
      </c>
      <c r="D16" s="37">
        <v>4.0000000000000001E-3</v>
      </c>
      <c r="E16" s="38">
        <v>3.39E-2</v>
      </c>
      <c r="F16" s="39"/>
    </row>
    <row r="17" spans="1:6" x14ac:dyDescent="0.25">
      <c r="A17" s="35">
        <v>45352</v>
      </c>
      <c r="B17" s="36">
        <v>1095.7380000000001</v>
      </c>
      <c r="C17" s="37">
        <v>2.8E-3</v>
      </c>
      <c r="D17" s="37">
        <v>6.7999999999999996E-3</v>
      </c>
      <c r="E17" s="38">
        <v>3.3599999999999998E-2</v>
      </c>
      <c r="F17" s="39"/>
    </row>
    <row r="18" spans="1:6" x14ac:dyDescent="0.25">
      <c r="A18" s="35">
        <v>45383</v>
      </c>
      <c r="B18" s="36">
        <v>1101.3889999999999</v>
      </c>
      <c r="C18" s="37">
        <v>5.1999999999999998E-3</v>
      </c>
      <c r="D18" s="37">
        <v>1.2E-2</v>
      </c>
      <c r="E18" s="38">
        <v>3.7400000000000003E-2</v>
      </c>
    </row>
  </sheetData>
  <sheetProtection algorithmName="SHA-512" hashValue="R+EQVIX99iUqLi+1/E4AjPaH5JKgDiSB0Tq7pIDlVTS9SSps2Fnr8bCWIc0+0YRMGqAj/Ch+q8pKUiB+4a2ERw==" saltValue="CWOqEE/DGlN4pDVtTqhc6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FEBF-B698-4C8A-AF35-ABBFB611BB11}">
  <dimension ref="B1:J10"/>
  <sheetViews>
    <sheetView showGridLines="0" tabSelected="1" workbookViewId="0">
      <selection activeCell="G14" sqref="G14"/>
    </sheetView>
  </sheetViews>
  <sheetFormatPr defaultRowHeight="12.75" x14ac:dyDescent="0.25"/>
  <cols>
    <col min="1" max="1" width="2.85546875" style="76" customWidth="1"/>
    <col min="2" max="2" width="16.7109375" style="76" customWidth="1"/>
    <col min="3" max="3" width="14.28515625" style="76" customWidth="1"/>
    <col min="4" max="5" width="14.140625" style="76" customWidth="1"/>
    <col min="6" max="6" width="13.85546875" style="76" customWidth="1"/>
    <col min="7" max="7" width="14.140625" style="76" customWidth="1"/>
    <col min="8" max="8" width="14.28515625" style="76" customWidth="1"/>
    <col min="9" max="9" width="14.42578125" style="76" customWidth="1"/>
    <col min="10" max="10" width="14.140625" style="76" customWidth="1"/>
    <col min="11" max="16384" width="9.140625" style="76"/>
  </cols>
  <sheetData>
    <row r="1" spans="2:10" ht="13.5" thickBot="1" x14ac:dyDescent="0.3"/>
    <row r="2" spans="2:10" ht="36.75" customHeight="1" thickBot="1" x14ac:dyDescent="0.3">
      <c r="B2" s="100" t="s">
        <v>70</v>
      </c>
      <c r="C2" s="101"/>
      <c r="D2" s="101"/>
      <c r="E2" s="101"/>
      <c r="F2" s="101"/>
      <c r="G2" s="101"/>
      <c r="H2" s="101"/>
      <c r="I2" s="101"/>
      <c r="J2" s="102"/>
    </row>
    <row r="3" spans="2:10" ht="52.5" customHeight="1" thickBot="1" x14ac:dyDescent="0.3">
      <c r="B3" s="77" t="s">
        <v>36</v>
      </c>
      <c r="C3" s="78" t="s">
        <v>37</v>
      </c>
      <c r="D3" s="78"/>
      <c r="E3" s="79" t="s">
        <v>38</v>
      </c>
      <c r="F3" s="79"/>
      <c r="G3" s="80" t="s">
        <v>39</v>
      </c>
      <c r="H3" s="80"/>
      <c r="I3" s="81" t="s">
        <v>40</v>
      </c>
      <c r="J3" s="81"/>
    </row>
    <row r="4" spans="2:10" ht="28.5" customHeight="1" thickBot="1" x14ac:dyDescent="0.3">
      <c r="B4" s="82" t="s">
        <v>41</v>
      </c>
      <c r="C4" s="83" t="s">
        <v>42</v>
      </c>
      <c r="D4" s="84" t="s">
        <v>43</v>
      </c>
      <c r="E4" s="83" t="s">
        <v>44</v>
      </c>
      <c r="F4" s="85" t="s">
        <v>45</v>
      </c>
      <c r="G4" s="83" t="s">
        <v>46</v>
      </c>
      <c r="H4" s="85" t="s">
        <v>47</v>
      </c>
      <c r="I4" s="83" t="s">
        <v>48</v>
      </c>
      <c r="J4" s="86" t="s">
        <v>49</v>
      </c>
    </row>
    <row r="5" spans="2:10" ht="28.5" customHeight="1" thickBot="1" x14ac:dyDescent="0.3">
      <c r="B5" s="82"/>
      <c r="C5" s="83" t="s">
        <v>50</v>
      </c>
      <c r="D5" s="84" t="s">
        <v>51</v>
      </c>
      <c r="E5" s="83" t="s">
        <v>52</v>
      </c>
      <c r="F5" s="85"/>
      <c r="G5" s="83" t="s">
        <v>53</v>
      </c>
      <c r="H5" s="85"/>
      <c r="I5" s="87" t="s">
        <v>54</v>
      </c>
      <c r="J5" s="88" t="s">
        <v>55</v>
      </c>
    </row>
    <row r="6" spans="2:10" ht="23.85" customHeight="1" thickBot="1" x14ac:dyDescent="0.3">
      <c r="B6" s="82"/>
      <c r="C6" s="83" t="s">
        <v>56</v>
      </c>
      <c r="D6" s="83" t="s">
        <v>57</v>
      </c>
      <c r="E6" s="83" t="s">
        <v>56</v>
      </c>
      <c r="F6" s="85"/>
      <c r="G6" s="83" t="s">
        <v>58</v>
      </c>
      <c r="H6" s="85"/>
      <c r="I6" s="87"/>
      <c r="J6" s="88"/>
    </row>
    <row r="7" spans="2:10" ht="21.95" customHeight="1" thickBot="1" x14ac:dyDescent="0.3">
      <c r="B7" s="89" t="s">
        <v>59</v>
      </c>
      <c r="C7" s="90" t="s">
        <v>60</v>
      </c>
      <c r="D7" s="90"/>
      <c r="E7" s="91">
        <v>0.8</v>
      </c>
      <c r="F7" s="91"/>
      <c r="G7" s="92" t="s">
        <v>61</v>
      </c>
      <c r="H7" s="92"/>
      <c r="I7" s="91">
        <v>0.7</v>
      </c>
      <c r="J7" s="91"/>
    </row>
    <row r="8" spans="2:10" ht="31.5" customHeight="1" thickBot="1" x14ac:dyDescent="0.3">
      <c r="B8" s="89" t="s">
        <v>62</v>
      </c>
      <c r="C8" s="93" t="s">
        <v>63</v>
      </c>
      <c r="D8" s="93"/>
      <c r="E8" s="94" t="s">
        <v>64</v>
      </c>
      <c r="F8" s="94"/>
      <c r="G8" s="94" t="s">
        <v>65</v>
      </c>
      <c r="H8" s="94"/>
      <c r="I8" s="95" t="s">
        <v>66</v>
      </c>
      <c r="J8" s="95"/>
    </row>
    <row r="9" spans="2:10" ht="21.75" customHeight="1" thickBot="1" x14ac:dyDescent="0.3">
      <c r="B9" s="89" t="s">
        <v>67</v>
      </c>
      <c r="C9" s="96" t="s">
        <v>68</v>
      </c>
      <c r="D9" s="96"/>
      <c r="E9" s="97" t="s">
        <v>68</v>
      </c>
      <c r="F9" s="97"/>
      <c r="G9" s="97" t="s">
        <v>68</v>
      </c>
      <c r="H9" s="97"/>
      <c r="I9" s="97" t="s">
        <v>68</v>
      </c>
      <c r="J9" s="97"/>
    </row>
    <row r="10" spans="2:10" ht="30" customHeight="1" x14ac:dyDescent="0.25">
      <c r="B10" s="99" t="s">
        <v>69</v>
      </c>
      <c r="C10" s="98"/>
      <c r="D10" s="98"/>
      <c r="E10" s="98"/>
      <c r="F10" s="98"/>
      <c r="G10" s="98"/>
      <c r="H10" s="98"/>
      <c r="I10" s="98"/>
      <c r="J10" s="98"/>
    </row>
  </sheetData>
  <mergeCells count="23">
    <mergeCell ref="B2:J2"/>
    <mergeCell ref="I8:J8"/>
    <mergeCell ref="C9:D9"/>
    <mergeCell ref="E9:F9"/>
    <mergeCell ref="G9:H9"/>
    <mergeCell ref="I9:J9"/>
    <mergeCell ref="B10:J10"/>
    <mergeCell ref="J5:J6"/>
    <mergeCell ref="C7:D7"/>
    <mergeCell ref="E7:F7"/>
    <mergeCell ref="G7:H7"/>
    <mergeCell ref="I7:J7"/>
    <mergeCell ref="C8:D8"/>
    <mergeCell ref="E8:F8"/>
    <mergeCell ref="G8:H8"/>
    <mergeCell ref="C3:D3"/>
    <mergeCell ref="E3:F3"/>
    <mergeCell ref="G3:H3"/>
    <mergeCell ref="I3:J3"/>
    <mergeCell ref="B4:B6"/>
    <mergeCell ref="F4:F6"/>
    <mergeCell ref="H4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2508-C6EB-4DB6-BF71-A5A141E117CE}">
  <sheetPr codeName="Planilha6"/>
  <dimension ref="L11:T51"/>
  <sheetViews>
    <sheetView topLeftCell="A17" workbookViewId="0">
      <selection activeCell="M36" sqref="M36"/>
    </sheetView>
  </sheetViews>
  <sheetFormatPr defaultRowHeight="15" x14ac:dyDescent="0.25"/>
  <cols>
    <col min="17" max="20" width="16.5703125" customWidth="1"/>
  </cols>
  <sheetData>
    <row r="11" spans="17:20" x14ac:dyDescent="0.25">
      <c r="T11" s="1">
        <v>200000</v>
      </c>
    </row>
    <row r="12" spans="17:20" x14ac:dyDescent="0.25">
      <c r="T12" s="1">
        <f>+T11*20</f>
        <v>4000000</v>
      </c>
    </row>
    <row r="15" spans="17:20" x14ac:dyDescent="0.25">
      <c r="Q15" s="1">
        <f>+Q18*Q16</f>
        <v>330000</v>
      </c>
    </row>
    <row r="16" spans="17:20" x14ac:dyDescent="0.25">
      <c r="Q16">
        <v>33</v>
      </c>
    </row>
    <row r="18" spans="12:20" x14ac:dyDescent="0.25">
      <c r="Q18" s="5">
        <v>10000</v>
      </c>
      <c r="R18" s="4">
        <v>10</v>
      </c>
      <c r="S18" s="1"/>
      <c r="T18" s="1"/>
    </row>
    <row r="20" spans="12:20" x14ac:dyDescent="0.25">
      <c r="Q20" s="3">
        <v>4.4999999999999998E-2</v>
      </c>
      <c r="R20" s="3">
        <v>1.4999999999999999E-2</v>
      </c>
      <c r="S20" s="3">
        <v>2.5000000000000001E-2</v>
      </c>
      <c r="T20" s="3">
        <v>5.0000000000000001E-3</v>
      </c>
    </row>
    <row r="21" spans="12:20" x14ac:dyDescent="0.25">
      <c r="Q21">
        <f>(1+Q20)^($R$18*12)</f>
        <v>196.76817320350369</v>
      </c>
      <c r="R21">
        <f>(1+R20)^($R$18*12)</f>
        <v>5.9693228723213387</v>
      </c>
      <c r="S21">
        <f>(1+S20)^($R$18*12)</f>
        <v>19.358149833777865</v>
      </c>
      <c r="T21">
        <f>(1+T20)^($R$18*12)</f>
        <v>1.8193967340322803</v>
      </c>
    </row>
    <row r="22" spans="12:20" x14ac:dyDescent="0.25">
      <c r="Q22" s="2">
        <f>+Q21-1</f>
        <v>195.76817320350369</v>
      </c>
      <c r="R22" s="2">
        <f>+R21-1</f>
        <v>4.9693228723213387</v>
      </c>
      <c r="S22" s="2">
        <f>+S21-1</f>
        <v>18.358149833777865</v>
      </c>
      <c r="T22" s="2">
        <f>+T21-1</f>
        <v>0.81939673403228031</v>
      </c>
    </row>
    <row r="23" spans="12:20" x14ac:dyDescent="0.25">
      <c r="Q23" s="1">
        <f>+$Q$18*(Q22+1)</f>
        <v>1967681.7320350369</v>
      </c>
      <c r="R23" s="1">
        <f>+$Q$18*(R22+1)</f>
        <v>59693.228723213389</v>
      </c>
      <c r="S23" s="1">
        <f>+$Q$18*(S22+1)</f>
        <v>193581.49833777864</v>
      </c>
      <c r="T23" s="1">
        <f>+$Q$18*(T22+1)</f>
        <v>18193.967340322804</v>
      </c>
    </row>
    <row r="29" spans="12:20" x14ac:dyDescent="0.25">
      <c r="L29">
        <v>1</v>
      </c>
      <c r="M29">
        <v>12</v>
      </c>
    </row>
    <row r="30" spans="12:20" x14ac:dyDescent="0.25">
      <c r="L30">
        <v>2</v>
      </c>
      <c r="M30">
        <f t="shared" ref="M30:M51" si="0">+M29*2</f>
        <v>24</v>
      </c>
    </row>
    <row r="31" spans="12:20" x14ac:dyDescent="0.25">
      <c r="L31">
        <v>3</v>
      </c>
      <c r="M31">
        <f t="shared" si="0"/>
        <v>48</v>
      </c>
    </row>
    <row r="32" spans="12:20" x14ac:dyDescent="0.25">
      <c r="L32">
        <v>4</v>
      </c>
      <c r="M32">
        <f t="shared" si="0"/>
        <v>96</v>
      </c>
    </row>
    <row r="33" spans="12:13" x14ac:dyDescent="0.25">
      <c r="L33">
        <v>5</v>
      </c>
      <c r="M33">
        <f t="shared" si="0"/>
        <v>192</v>
      </c>
    </row>
    <row r="34" spans="12:13" x14ac:dyDescent="0.25">
      <c r="L34">
        <v>6</v>
      </c>
      <c r="M34">
        <f t="shared" si="0"/>
        <v>384</v>
      </c>
    </row>
    <row r="35" spans="12:13" x14ac:dyDescent="0.25">
      <c r="L35">
        <v>7</v>
      </c>
      <c r="M35">
        <f t="shared" si="0"/>
        <v>768</v>
      </c>
    </row>
    <row r="36" spans="12:13" x14ac:dyDescent="0.25">
      <c r="L36">
        <v>8</v>
      </c>
      <c r="M36">
        <f t="shared" si="0"/>
        <v>1536</v>
      </c>
    </row>
    <row r="37" spans="12:13" x14ac:dyDescent="0.25">
      <c r="L37">
        <v>9</v>
      </c>
      <c r="M37">
        <f t="shared" si="0"/>
        <v>3072</v>
      </c>
    </row>
    <row r="38" spans="12:13" x14ac:dyDescent="0.25">
      <c r="L38">
        <v>10</v>
      </c>
      <c r="M38">
        <f t="shared" si="0"/>
        <v>6144</v>
      </c>
    </row>
    <row r="39" spans="12:13" x14ac:dyDescent="0.25">
      <c r="M39">
        <f t="shared" si="0"/>
        <v>12288</v>
      </c>
    </row>
    <row r="40" spans="12:13" x14ac:dyDescent="0.25">
      <c r="M40">
        <f t="shared" si="0"/>
        <v>24576</v>
      </c>
    </row>
    <row r="41" spans="12:13" x14ac:dyDescent="0.25">
      <c r="M41">
        <f t="shared" si="0"/>
        <v>49152</v>
      </c>
    </row>
    <row r="42" spans="12:13" x14ac:dyDescent="0.25">
      <c r="M42">
        <f t="shared" si="0"/>
        <v>98304</v>
      </c>
    </row>
    <row r="43" spans="12:13" x14ac:dyDescent="0.25">
      <c r="M43">
        <f t="shared" si="0"/>
        <v>196608</v>
      </c>
    </row>
    <row r="44" spans="12:13" x14ac:dyDescent="0.25">
      <c r="M44">
        <f t="shared" si="0"/>
        <v>393216</v>
      </c>
    </row>
    <row r="45" spans="12:13" x14ac:dyDescent="0.25">
      <c r="M45">
        <f t="shared" si="0"/>
        <v>786432</v>
      </c>
    </row>
    <row r="46" spans="12:13" x14ac:dyDescent="0.25">
      <c r="M46">
        <f t="shared" si="0"/>
        <v>1572864</v>
      </c>
    </row>
    <row r="47" spans="12:13" x14ac:dyDescent="0.25">
      <c r="M47">
        <f t="shared" si="0"/>
        <v>3145728</v>
      </c>
    </row>
    <row r="48" spans="12:13" x14ac:dyDescent="0.25">
      <c r="M48">
        <f t="shared" si="0"/>
        <v>6291456</v>
      </c>
    </row>
    <row r="49" spans="13:13" x14ac:dyDescent="0.25">
      <c r="M49">
        <f t="shared" si="0"/>
        <v>12582912</v>
      </c>
    </row>
    <row r="50" spans="13:13" x14ac:dyDescent="0.25">
      <c r="M50">
        <f t="shared" si="0"/>
        <v>25165824</v>
      </c>
    </row>
    <row r="51" spans="13:13" x14ac:dyDescent="0.25">
      <c r="M51">
        <f t="shared" si="0"/>
        <v>50331648</v>
      </c>
    </row>
  </sheetData>
  <dataConsolidate/>
  <dataValidations count="1">
    <dataValidation type="list" allowBlank="1" showInputMessage="1" showErrorMessage="1" sqref="R18" xr:uid="{F6F2E32E-5B53-4079-9E85-D9D0F84F47D7}">
      <formula1>$L$29:$L$38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Dashboard</vt:lpstr>
      <vt:lpstr>Price x SAC x SACRE</vt:lpstr>
      <vt:lpstr>Planilha1</vt:lpstr>
      <vt:lpstr>INCC</vt:lpstr>
      <vt:lpstr>Bancos e taxas</vt:lpstr>
      <vt:lpstr>Planilha1 (2)</vt:lpstr>
      <vt:lpstr>Dashboard!Area_de_impressao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JINKINGS</dc:creator>
  <cp:lastModifiedBy>Paulo Jinkings</cp:lastModifiedBy>
  <cp:lastPrinted>2024-09-24T19:20:15Z</cp:lastPrinted>
  <dcterms:created xsi:type="dcterms:W3CDTF">2024-05-19T12:48:20Z</dcterms:created>
  <dcterms:modified xsi:type="dcterms:W3CDTF">2025-03-26T20:13:13Z</dcterms:modified>
</cp:coreProperties>
</file>